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Sheet1" sheetId="1" r:id="rId1"/>
  </sheets>
  <definedNames>
    <definedName name="_xlnm.Print_Area" localSheetId="0">Sheet1!$A$1:$J$96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19" i="1"/>
  <c r="D25" i="1"/>
  <c r="D60" i="1"/>
  <c r="D88" i="1"/>
  <c r="D74" i="1"/>
  <c r="C60" i="1" l="1"/>
  <c r="C61" i="1" s="1"/>
  <c r="D14" i="1"/>
  <c r="H89" i="1" l="1"/>
  <c r="G89" i="1"/>
  <c r="F89" i="1"/>
  <c r="G60" i="1"/>
  <c r="F60" i="1"/>
  <c r="I58" i="1"/>
  <c r="I57" i="1"/>
  <c r="I56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H35" i="1"/>
  <c r="I35" i="1" s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H60" i="1" l="1"/>
  <c r="F80" i="1"/>
  <c r="G80" i="1"/>
  <c r="H80" i="1"/>
  <c r="I79" i="1"/>
  <c r="F74" i="1"/>
  <c r="H74" i="1"/>
  <c r="G74" i="1"/>
  <c r="I72" i="1"/>
  <c r="H66" i="1"/>
  <c r="G66" i="1"/>
  <c r="F66" i="1"/>
  <c r="I80" i="1" l="1"/>
  <c r="I71" i="1"/>
  <c r="I70" i="1"/>
  <c r="I13" i="1"/>
  <c r="I74" i="1" l="1"/>
  <c r="F14" i="1" l="1"/>
  <c r="I10" i="1"/>
  <c r="I11" i="1"/>
  <c r="I12" i="1"/>
  <c r="D89" i="1" l="1"/>
  <c r="D80" i="1"/>
  <c r="D66" i="1"/>
  <c r="D90" i="1" l="1"/>
  <c r="I85" i="1"/>
  <c r="I84" i="1"/>
  <c r="I86" i="1"/>
  <c r="H14" i="1" l="1"/>
  <c r="G14" i="1"/>
  <c r="C14" i="1" l="1"/>
  <c r="C90" i="1" s="1"/>
  <c r="F61" i="1" l="1"/>
  <c r="D61" i="1"/>
  <c r="N96" i="1" l="1"/>
  <c r="I65" i="1"/>
  <c r="I64" i="1"/>
  <c r="I66" i="1" l="1"/>
  <c r="I87" i="1"/>
  <c r="H61" i="1" l="1"/>
  <c r="H90" i="1" s="1"/>
  <c r="G61" i="1"/>
  <c r="G90" i="1" s="1"/>
  <c r="I88" i="1"/>
  <c r="F90" i="1"/>
  <c r="I60" i="1"/>
  <c r="I61" i="1" s="1"/>
  <c r="M104" i="1" l="1"/>
  <c r="I90" i="1"/>
  <c r="I89" i="1"/>
  <c r="I14" i="1" l="1"/>
</calcChain>
</file>

<file path=xl/sharedStrings.xml><?xml version="1.0" encoding="utf-8"?>
<sst xmlns="http://schemas.openxmlformats.org/spreadsheetml/2006/main" count="95" uniqueCount="93">
  <si>
    <t>10 - BKK</t>
  </si>
  <si>
    <t>21 - THV</t>
  </si>
  <si>
    <t>Financimi</t>
  </si>
  <si>
    <t>Totali      V</t>
  </si>
  <si>
    <t>Totali</t>
  </si>
  <si>
    <t>Prog</t>
  </si>
  <si>
    <t>Emri i Projektit</t>
  </si>
  <si>
    <t>Huamarrja</t>
  </si>
  <si>
    <t>Jashtëm</t>
  </si>
  <si>
    <t>611180 - Shërbimet Publike, Mbrojtja Civile, Emergjenca</t>
  </si>
  <si>
    <t>Asfalltimi i rruges ne fshatin Poklek i Vjeter,Poklek i Ri,Vasileve</t>
  </si>
  <si>
    <t>Asfaltimi i rruges ne fshatin Arllat, Negroc, Gjergjice si dhe Bytyq</t>
  </si>
  <si>
    <t>Rregullimi i shtratit te lumit Drenica dhe Verbica</t>
  </si>
  <si>
    <t>611660 - Planifikimi Urban dhe Mjedisi</t>
  </si>
  <si>
    <t>Totali - Planifikimi Urban dhe Mjedisi</t>
  </si>
  <si>
    <t>611730 - Shëndetësia dhe mirëqenia sociale</t>
  </si>
  <si>
    <t>Totali - Shëndetësia dhe mirëqenia sociale</t>
  </si>
  <si>
    <t>611850 - Kulturë, Rini, Sport</t>
  </si>
  <si>
    <t>Totali - Kulturë, Rini, Sport</t>
  </si>
  <si>
    <t>611920 - Arsim dhe Shkencë</t>
  </si>
  <si>
    <t>Totali - Arsim dhe Shkencë</t>
  </si>
  <si>
    <t>Paisje speciale  mjeksore mbi 1000€</t>
  </si>
  <si>
    <t>______________________</t>
  </si>
  <si>
    <t>Bashkëfinancim projektev me donator te jashtem</t>
  </si>
  <si>
    <t>Vlerësuar për</t>
  </si>
  <si>
    <t>vlerësuar për</t>
  </si>
  <si>
    <t>.</t>
  </si>
  <si>
    <t>Drejtoria per Infrastruktur Publike</t>
  </si>
  <si>
    <t>Infrastruktur Rrugore</t>
  </si>
  <si>
    <t>Infrastruktur Publike</t>
  </si>
  <si>
    <t>Planifikim Urban dhe Inspekcion</t>
  </si>
  <si>
    <t>Sherbime shendetesore primare</t>
  </si>
  <si>
    <t>Sherbimet Kulturore</t>
  </si>
  <si>
    <t xml:space="preserve">                           KOMUNA E DRENASIT</t>
  </si>
  <si>
    <t>Ndërtimi i rrugës bregut Qyqavices</t>
  </si>
  <si>
    <t>Rrethoja e QMF,AMF</t>
  </si>
  <si>
    <t>Asfalltimi  i rrugës Llapushnik-Berishë</t>
  </si>
  <si>
    <t>Kryetari Komunës</t>
  </si>
  <si>
    <t>Ramiz Lladrovci</t>
  </si>
  <si>
    <t>Sinjalizimi Vertikal dhe Horizontal i rrugeve dhe vendbaimeve Drenas,Komoran,
Terstenik Arllat BaicDobroshec</t>
  </si>
  <si>
    <t>Zgjerimi   kamerave në Drenas dhe Komoran</t>
  </si>
  <si>
    <t>Rregullimi dhe mirmbajtja trotuarve dhe parkingjeve Drenas dhe Komoran</t>
  </si>
  <si>
    <t>Asfalltimi I rrugeve ne Komoran I,II,III dhe IV</t>
  </si>
  <si>
    <t>Ndertimi i kolektorve per grumbullimin e ujrave te zeza Drenas-Dobroshec</t>
  </si>
  <si>
    <t>Asfalltimi i rruges ne fshatin Abri Epërme,Terdevc</t>
  </si>
  <si>
    <t>Asfalltimi I rrugeve ne fshatin Nekoc, Kizharekë</t>
  </si>
  <si>
    <t>Asfall.fshatin Zabel i Ulet dhe Eperm,Korrotic e Ulet dhe Eperme</t>
  </si>
  <si>
    <t>Asfalltimi i rruges fshtin Llapushnik Poterk-Vukovc</t>
  </si>
  <si>
    <t>Asfalltimi i rruges Baicë,Krajkovë,Damanek Shtrubullovë</t>
  </si>
  <si>
    <t>Asfalltimi i rruges Shtutic Verboc dhe Polluzhe</t>
  </si>
  <si>
    <t>Rregullimi trotuareve dhe ndriqimi publik Drenas, Komoran, Arllat,
Terstenik, Dobroshec dhe Baic.</t>
  </si>
  <si>
    <t xml:space="preserve">Zgjerimi dhe ndertimi i sheshit "Fehmi e Xheva Lladrovci"Drenas </t>
  </si>
  <si>
    <t>Ndertimi I tumbinave dhe Mureve Mbrojtse Drenas, Komoran, Arllat,
Terstenik, Dobroshec, Baic dhe Qikatov e Vjeter</t>
  </si>
  <si>
    <t>Ndertimi, zgjerimi dhe Rikonstruimi i rrugeve te asfalltuar ne Drenas</t>
  </si>
  <si>
    <t>Asfalltimi i rruges ne fshatin Gllanaselle Godanc</t>
  </si>
  <si>
    <t>Asfalltim i rruges ne fshatin Terstenik I,II dhe Gllobar</t>
  </si>
  <si>
    <t>Asfaltimi i rruges ne fshatin Dobroshec, Qikatov e Vjeter</t>
  </si>
  <si>
    <t>Asfalltimi i rruges ne fshatin Gradic dhe Likoshan</t>
  </si>
  <si>
    <t>Asfalltimi i rruges ne fshatin Sankoc,Fushtice e Eperme dhe Ulet</t>
  </si>
  <si>
    <t>Nder.kapacitetit te ujesjellsit ne Drenas</t>
  </si>
  <si>
    <t>Hapja e Kanaleve kulluese per gjate rrugeve Drenas, Komoran, Arllat,
Terstenik, Dobroshec dhe Baic.</t>
  </si>
  <si>
    <t>Ndertimi, zgjerimi dhe Rikonstruimi i rrjetit te kanalizimeve ne Drenas</t>
  </si>
  <si>
    <t>2024-2026</t>
  </si>
  <si>
    <t xml:space="preserve">                LISTA E PROJEKTEV KAPITALE 2024-2026</t>
  </si>
  <si>
    <t xml:space="preserve">Mirembajtja e sistemit te adresave, vendosja e tabelave dhe numrave </t>
  </si>
  <si>
    <t>Renovimi - AMF Dobroshevc</t>
  </si>
  <si>
    <t>Gjenerator</t>
  </si>
  <si>
    <t>Vetura per vizita shtepiake</t>
  </si>
  <si>
    <t>Ndertimi I shtepise per komunitete- sherbime komunale per persona me aftesi te kufizuara</t>
  </si>
  <si>
    <t>vetura zyrtare</t>
  </si>
  <si>
    <t>Fusha Sportive dhe rekracion</t>
  </si>
  <si>
    <t>Objekte sportive</t>
  </si>
  <si>
    <t>Renovimi I objekteve sportive</t>
  </si>
  <si>
    <t>Blerja e librave</t>
  </si>
  <si>
    <t>Totali - Infrastrukturë Publike</t>
  </si>
  <si>
    <t>SHPMCE-Infrstrukturë Rrugore</t>
  </si>
  <si>
    <t>Administratë - Gllogoc</t>
  </si>
  <si>
    <t>Digjitalizimi I shkollave- Softwer (platforma digjitale) dhe pajisje percjellese</t>
  </si>
  <si>
    <t>Kabinete ne shkolla</t>
  </si>
  <si>
    <t>Ndertimi I parkingjeve ne shkolla</t>
  </si>
  <si>
    <t>Ndertimi I fushave te jashtme sportive dhe rrethojave</t>
  </si>
  <si>
    <t>Ndertimi I nyjeve sanitare si aneks I ri ne SHFMU" Rilindja"</t>
  </si>
  <si>
    <t>Kendi I lojerave dhe rekreacion ne shkolla</t>
  </si>
  <si>
    <t>Furnizim me pajisje te TIK-ut</t>
  </si>
  <si>
    <t>Instalimi i nxemjeve qendrore</t>
  </si>
  <si>
    <t>Ndërtimi i parkut dhe shtigjeve për këmbësor, biçiklist në parkun e Kamenicës Drenas</t>
  </si>
  <si>
    <t>Asfalltimi I rrugve  dhe kubzim ne Drenas I,II,III dhe IV</t>
  </si>
  <si>
    <t>Hapja dhe ndërtimi I rrugëve fushore</t>
  </si>
  <si>
    <t xml:space="preserve">Ndërtimi I shkollës së re Rasim Kiqina në Drenas </t>
  </si>
  <si>
    <t>Gllogoc,me 09.06.2023</t>
  </si>
  <si>
    <t>Gjelbrimi I hapsirave publike mbjellja e drujve dekorativ shume vjeçare</t>
  </si>
  <si>
    <t>Kendi i lojerave per femije</t>
  </si>
  <si>
    <t xml:space="preserve">Riparimi  dhe zgjerimi I vendndaljeve për autobus dhe mbulimi Shtutice Verbovc Terstenik Arllat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</si>
</sst>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</font>
    <font>
      <sz val="12"/>
      <color theme="1"/>
      <name val="Arial Narrow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rgb="FF2F5496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rgb="FFF5F5F5"/>
      </patternFill>
    </fill>
    <fill>
      <patternFill patternType="solid">
        <fgColor rgb="FFE0E0E0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43" fontId="6" fillId="0" borderId="2" xfId="1" applyFont="1" applyBorder="1" applyAlignment="1">
      <alignment horizontal="right" vertical="top"/>
    </xf>
    <xf numFmtId="43" fontId="2" fillId="3" borderId="2" xfId="1" applyFont="1" applyFill="1" applyBorder="1" applyAlignment="1">
      <alignment horizontal="left" vertical="top"/>
    </xf>
    <xf numFmtId="43" fontId="2" fillId="3" borderId="2" xfId="1" applyFont="1" applyFill="1" applyBorder="1" applyAlignment="1">
      <alignment horizontal="right" vertical="top"/>
    </xf>
    <xf numFmtId="43" fontId="2" fillId="3" borderId="2" xfId="1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top"/>
    </xf>
    <xf numFmtId="43" fontId="2" fillId="3" borderId="9" xfId="1" applyFont="1" applyFill="1" applyBorder="1" applyAlignment="1">
      <alignment horizontal="left" vertical="top"/>
    </xf>
    <xf numFmtId="1" fontId="2" fillId="3" borderId="9" xfId="0" applyNumberFormat="1" applyFont="1" applyFill="1" applyBorder="1" applyAlignment="1">
      <alignment horizontal="right" vertical="top"/>
    </xf>
    <xf numFmtId="1" fontId="2" fillId="3" borderId="5" xfId="0" applyNumberFormat="1" applyFont="1" applyFill="1" applyBorder="1" applyAlignment="1">
      <alignment horizontal="right" vertical="top"/>
    </xf>
    <xf numFmtId="0" fontId="6" fillId="5" borderId="2" xfId="0" applyFont="1" applyFill="1" applyBorder="1" applyAlignment="1">
      <alignment horizontal="left" vertical="top"/>
    </xf>
    <xf numFmtId="43" fontId="6" fillId="5" borderId="2" xfId="1" applyFont="1" applyFill="1" applyBorder="1" applyAlignment="1">
      <alignment horizontal="left" vertical="top"/>
    </xf>
    <xf numFmtId="43" fontId="6" fillId="5" borderId="2" xfId="1" applyFont="1" applyFill="1" applyBorder="1" applyAlignment="1">
      <alignment horizontal="right" vertical="top"/>
    </xf>
    <xf numFmtId="1" fontId="6" fillId="5" borderId="2" xfId="0" applyNumberFormat="1" applyFont="1" applyFill="1" applyBorder="1" applyAlignment="1">
      <alignment horizontal="right" vertical="top"/>
    </xf>
    <xf numFmtId="43" fontId="6" fillId="5" borderId="2" xfId="1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left" vertical="top" wrapText="1"/>
    </xf>
    <xf numFmtId="43" fontId="6" fillId="5" borderId="6" xfId="1" applyFont="1" applyFill="1" applyBorder="1" applyAlignment="1">
      <alignment horizontal="right" vertical="top"/>
    </xf>
    <xf numFmtId="1" fontId="6" fillId="5" borderId="6" xfId="0" applyNumberFormat="1" applyFont="1" applyFill="1" applyBorder="1" applyAlignment="1">
      <alignment horizontal="right" vertical="top"/>
    </xf>
    <xf numFmtId="43" fontId="6" fillId="5" borderId="6" xfId="1" applyFont="1" applyFill="1" applyBorder="1" applyAlignment="1">
      <alignment horizontal="left" vertical="top"/>
    </xf>
    <xf numFmtId="43" fontId="6" fillId="5" borderId="6" xfId="1" applyFont="1" applyFill="1" applyBorder="1" applyAlignment="1">
      <alignment horizontal="center" vertical="top"/>
    </xf>
    <xf numFmtId="43" fontId="2" fillId="3" borderId="7" xfId="1" applyFont="1" applyFill="1" applyBorder="1" applyAlignment="1">
      <alignment horizontal="left" vertical="top"/>
    </xf>
    <xf numFmtId="1" fontId="2" fillId="3" borderId="7" xfId="0" applyNumberFormat="1" applyFont="1" applyFill="1" applyBorder="1" applyAlignment="1">
      <alignment horizontal="right" vertical="top"/>
    </xf>
    <xf numFmtId="43" fontId="2" fillId="3" borderId="7" xfId="1" applyFont="1" applyFill="1" applyBorder="1" applyAlignment="1">
      <alignment vertical="top"/>
    </xf>
    <xf numFmtId="43" fontId="2" fillId="0" borderId="7" xfId="1" applyFont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43" fontId="2" fillId="3" borderId="9" xfId="1" applyFont="1" applyFill="1" applyBorder="1" applyAlignment="1">
      <alignment vertical="top"/>
    </xf>
    <xf numFmtId="43" fontId="2" fillId="0" borderId="9" xfId="1" applyFont="1" applyBorder="1" applyAlignment="1">
      <alignment horizontal="left" vertical="top"/>
    </xf>
    <xf numFmtId="43" fontId="6" fillId="0" borderId="2" xfId="1" applyFont="1" applyBorder="1" applyAlignment="1">
      <alignment horizontal="center" vertical="top"/>
    </xf>
    <xf numFmtId="43" fontId="3" fillId="0" borderId="0" xfId="0" applyNumberFormat="1" applyFont="1"/>
    <xf numFmtId="43" fontId="3" fillId="0" borderId="0" xfId="1" applyFont="1"/>
    <xf numFmtId="164" fontId="3" fillId="0" borderId="0" xfId="1" applyNumberFormat="1" applyFont="1"/>
    <xf numFmtId="0" fontId="9" fillId="0" borderId="0" xfId="0" applyFont="1"/>
    <xf numFmtId="0" fontId="2" fillId="3" borderId="2" xfId="0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1" fontId="6" fillId="0" borderId="18" xfId="0" applyNumberFormat="1" applyFont="1" applyBorder="1" applyAlignment="1">
      <alignment horizontal="left" vertical="top"/>
    </xf>
    <xf numFmtId="1" fontId="6" fillId="0" borderId="19" xfId="0" applyNumberFormat="1" applyFont="1" applyBorder="1" applyAlignment="1">
      <alignment horizontal="right" vertical="top"/>
    </xf>
    <xf numFmtId="0" fontId="3" fillId="3" borderId="18" xfId="0" applyFont="1" applyFill="1" applyBorder="1" applyAlignment="1">
      <alignment horizontal="left" vertical="top"/>
    </xf>
    <xf numFmtId="1" fontId="2" fillId="3" borderId="19" xfId="0" applyNumberFormat="1" applyFont="1" applyFill="1" applyBorder="1" applyAlignment="1">
      <alignment horizontal="right" vertical="top"/>
    </xf>
    <xf numFmtId="0" fontId="3" fillId="5" borderId="4" xfId="0" applyFont="1" applyFill="1" applyBorder="1" applyAlignment="1">
      <alignment horizontal="left" vertical="top"/>
    </xf>
    <xf numFmtId="1" fontId="6" fillId="5" borderId="2" xfId="0" applyNumberFormat="1" applyFont="1" applyFill="1" applyBorder="1" applyAlignment="1">
      <alignment horizontal="left" vertical="top"/>
    </xf>
    <xf numFmtId="43" fontId="6" fillId="5" borderId="7" xfId="1" applyFont="1" applyFill="1" applyBorder="1" applyAlignment="1">
      <alignment horizontal="left" vertical="top"/>
    </xf>
    <xf numFmtId="43" fontId="6" fillId="5" borderId="7" xfId="1" applyFont="1" applyFill="1" applyBorder="1" applyAlignment="1">
      <alignment horizontal="right" vertical="top"/>
    </xf>
    <xf numFmtId="43" fontId="6" fillId="5" borderId="7" xfId="1" applyFont="1" applyFill="1" applyBorder="1" applyAlignment="1">
      <alignment vertical="top"/>
    </xf>
    <xf numFmtId="1" fontId="6" fillId="5" borderId="7" xfId="0" applyNumberFormat="1" applyFont="1" applyFill="1" applyBorder="1" applyAlignment="1">
      <alignment horizontal="right" vertical="top"/>
    </xf>
    <xf numFmtId="43" fontId="6" fillId="5" borderId="8" xfId="1" applyFont="1" applyFill="1" applyBorder="1" applyAlignment="1">
      <alignment horizontal="right" vertical="top"/>
    </xf>
    <xf numFmtId="0" fontId="11" fillId="5" borderId="3" xfId="0" applyFont="1" applyFill="1" applyBorder="1" applyAlignment="1">
      <alignment wrapText="1"/>
    </xf>
    <xf numFmtId="43" fontId="6" fillId="5" borderId="1" xfId="1" applyFont="1" applyFill="1" applyBorder="1" applyAlignment="1">
      <alignment horizontal="left" vertical="top"/>
    </xf>
    <xf numFmtId="43" fontId="6" fillId="5" borderId="2" xfId="1" applyFont="1" applyFill="1" applyBorder="1" applyAlignment="1">
      <alignment vertical="top"/>
    </xf>
    <xf numFmtId="43" fontId="2" fillId="5" borderId="6" xfId="1" applyFont="1" applyFill="1" applyBorder="1" applyAlignment="1">
      <alignment horizontal="left" vertical="top"/>
    </xf>
    <xf numFmtId="1" fontId="2" fillId="5" borderId="6" xfId="0" applyNumberFormat="1" applyFont="1" applyFill="1" applyBorder="1" applyAlignment="1">
      <alignment horizontal="right" vertical="top"/>
    </xf>
    <xf numFmtId="43" fontId="2" fillId="5" borderId="6" xfId="1" applyFont="1" applyFill="1" applyBorder="1" applyAlignment="1">
      <alignment vertical="top"/>
    </xf>
    <xf numFmtId="43" fontId="2" fillId="5" borderId="6" xfId="1" applyFont="1" applyFill="1" applyBorder="1" applyAlignment="1">
      <alignment horizontal="center" vertical="top"/>
    </xf>
    <xf numFmtId="43" fontId="2" fillId="5" borderId="14" xfId="1" applyFont="1" applyFill="1" applyBorder="1" applyAlignment="1">
      <alignment horizontal="left" vertical="top"/>
    </xf>
    <xf numFmtId="1" fontId="2" fillId="5" borderId="14" xfId="0" applyNumberFormat="1" applyFont="1" applyFill="1" applyBorder="1" applyAlignment="1">
      <alignment horizontal="right" vertical="top"/>
    </xf>
    <xf numFmtId="43" fontId="2" fillId="5" borderId="14" xfId="1" applyFont="1" applyFill="1" applyBorder="1" applyAlignment="1">
      <alignment vertical="top"/>
    </xf>
    <xf numFmtId="43" fontId="2" fillId="5" borderId="14" xfId="1" applyFont="1" applyFill="1" applyBorder="1" applyAlignment="1">
      <alignment horizontal="center" vertical="top"/>
    </xf>
    <xf numFmtId="1" fontId="2" fillId="5" borderId="15" xfId="0" applyNumberFormat="1" applyFont="1" applyFill="1" applyBorder="1" applyAlignment="1">
      <alignment horizontal="right" vertical="top"/>
    </xf>
    <xf numFmtId="43" fontId="6" fillId="0" borderId="2" xfId="1" applyFont="1" applyFill="1" applyBorder="1" applyAlignment="1">
      <alignment horizontal="left" vertical="top"/>
    </xf>
    <xf numFmtId="1" fontId="6" fillId="0" borderId="2" xfId="0" applyNumberFormat="1" applyFont="1" applyBorder="1" applyAlignment="1">
      <alignment horizontal="right" vertical="top"/>
    </xf>
    <xf numFmtId="0" fontId="6" fillId="5" borderId="7" xfId="0" applyFont="1" applyFill="1" applyBorder="1" applyAlignment="1">
      <alignment horizontal="left" vertical="top"/>
    </xf>
    <xf numFmtId="0" fontId="8" fillId="5" borderId="4" xfId="0" applyFont="1" applyFill="1" applyBorder="1" applyAlignment="1">
      <alignment wrapText="1"/>
    </xf>
    <xf numFmtId="0" fontId="12" fillId="5" borderId="2" xfId="0" applyFont="1" applyFill="1" applyBorder="1" applyAlignment="1">
      <alignment horizontal="left" vertical="top"/>
    </xf>
    <xf numFmtId="1" fontId="6" fillId="5" borderId="19" xfId="0" applyNumberFormat="1" applyFont="1" applyFill="1" applyBorder="1" applyAlignment="1">
      <alignment horizontal="right" vertical="top"/>
    </xf>
    <xf numFmtId="0" fontId="3" fillId="5" borderId="0" xfId="0" applyFont="1" applyFill="1"/>
    <xf numFmtId="43" fontId="2" fillId="0" borderId="2" xfId="1" applyFont="1" applyBorder="1" applyAlignment="1">
      <alignment horizontal="left" vertical="top"/>
    </xf>
    <xf numFmtId="0" fontId="8" fillId="5" borderId="32" xfId="0" applyFont="1" applyFill="1" applyBorder="1"/>
    <xf numFmtId="0" fontId="2" fillId="3" borderId="7" xfId="0" applyFont="1" applyFill="1" applyBorder="1" applyAlignment="1">
      <alignment horizontal="right" vertical="top"/>
    </xf>
    <xf numFmtId="43" fontId="2" fillId="5" borderId="2" xfId="1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1" fontId="6" fillId="5" borderId="18" xfId="0" applyNumberFormat="1" applyFont="1" applyFill="1" applyBorder="1" applyAlignment="1">
      <alignment horizontal="left" vertical="top"/>
    </xf>
    <xf numFmtId="43" fontId="2" fillId="5" borderId="2" xfId="0" applyNumberFormat="1" applyFont="1" applyFill="1" applyBorder="1" applyAlignment="1">
      <alignment horizontal="left" vertical="top"/>
    </xf>
    <xf numFmtId="0" fontId="3" fillId="5" borderId="30" xfId="0" applyFont="1" applyFill="1" applyBorder="1" applyAlignment="1">
      <alignment horizontal="left" vertical="top"/>
    </xf>
    <xf numFmtId="0" fontId="6" fillId="5" borderId="6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1" fontId="6" fillId="5" borderId="6" xfId="0" applyNumberFormat="1" applyFont="1" applyFill="1" applyBorder="1" applyAlignment="1">
      <alignment horizontal="center" vertical="top"/>
    </xf>
    <xf numFmtId="43" fontId="2" fillId="5" borderId="6" xfId="0" applyNumberFormat="1" applyFont="1" applyFill="1" applyBorder="1" applyAlignment="1">
      <alignment horizontal="left" vertical="top"/>
    </xf>
    <xf numFmtId="0" fontId="2" fillId="5" borderId="31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left" vertical="top"/>
    </xf>
    <xf numFmtId="0" fontId="0" fillId="5" borderId="3" xfId="0" applyFill="1" applyBorder="1"/>
    <xf numFmtId="43" fontId="8" fillId="5" borderId="3" xfId="1" applyFont="1" applyFill="1" applyBorder="1"/>
    <xf numFmtId="43" fontId="13" fillId="5" borderId="3" xfId="0" applyNumberFormat="1" applyFont="1" applyFill="1" applyBorder="1"/>
    <xf numFmtId="0" fontId="0" fillId="5" borderId="0" xfId="0" applyFill="1"/>
    <xf numFmtId="1" fontId="6" fillId="5" borderId="6" xfId="0" applyNumberFormat="1" applyFont="1" applyFill="1" applyBorder="1" applyAlignment="1">
      <alignment horizontal="left" vertical="top"/>
    </xf>
    <xf numFmtId="43" fontId="6" fillId="5" borderId="6" xfId="1" applyFont="1" applyFill="1" applyBorder="1" applyAlignment="1">
      <alignment vertical="top"/>
    </xf>
    <xf numFmtId="0" fontId="6" fillId="5" borderId="6" xfId="0" applyFont="1" applyFill="1" applyBorder="1" applyAlignment="1">
      <alignment horizontal="left" vertical="top" wrapText="1"/>
    </xf>
    <xf numFmtId="1" fontId="6" fillId="5" borderId="43" xfId="0" applyNumberFormat="1" applyFont="1" applyFill="1" applyBorder="1" applyAlignment="1">
      <alignment horizontal="left" vertical="top"/>
    </xf>
    <xf numFmtId="43" fontId="6" fillId="5" borderId="44" xfId="1" applyFont="1" applyFill="1" applyBorder="1" applyAlignment="1">
      <alignment horizontal="left" vertical="top"/>
    </xf>
    <xf numFmtId="43" fontId="6" fillId="5" borderId="44" xfId="1" applyFont="1" applyFill="1" applyBorder="1" applyAlignment="1">
      <alignment horizontal="right" vertical="top"/>
    </xf>
    <xf numFmtId="43" fontId="6" fillId="5" borderId="44" xfId="1" applyFont="1" applyFill="1" applyBorder="1" applyAlignment="1">
      <alignment vertical="top"/>
    </xf>
    <xf numFmtId="43" fontId="6" fillId="5" borderId="44" xfId="1" applyFont="1" applyFill="1" applyBorder="1" applyAlignment="1">
      <alignment horizontal="center" vertical="top"/>
    </xf>
    <xf numFmtId="1" fontId="6" fillId="5" borderId="45" xfId="0" applyNumberFormat="1" applyFont="1" applyFill="1" applyBorder="1" applyAlignment="1">
      <alignment horizontal="right" vertical="top"/>
    </xf>
    <xf numFmtId="0" fontId="6" fillId="5" borderId="6" xfId="0" applyFont="1" applyFill="1" applyBorder="1" applyAlignment="1">
      <alignment horizontal="center" vertical="top" wrapText="1"/>
    </xf>
    <xf numFmtId="0" fontId="6" fillId="5" borderId="44" xfId="0" applyFont="1" applyFill="1" applyBorder="1" applyAlignment="1">
      <alignment horizontal="left" vertical="top"/>
    </xf>
    <xf numFmtId="1" fontId="6" fillId="5" borderId="7" xfId="0" applyNumberFormat="1" applyFont="1" applyFill="1" applyBorder="1" applyAlignment="1">
      <alignment horizontal="left" vertical="top"/>
    </xf>
    <xf numFmtId="43" fontId="2" fillId="4" borderId="26" xfId="1" applyFont="1" applyFill="1" applyBorder="1" applyAlignment="1">
      <alignment horizontal="left"/>
    </xf>
    <xf numFmtId="3" fontId="2" fillId="4" borderId="26" xfId="0" applyNumberFormat="1" applyFont="1" applyFill="1" applyBorder="1" applyAlignment="1">
      <alignment horizontal="left"/>
    </xf>
    <xf numFmtId="43" fontId="10" fillId="4" borderId="26" xfId="1" applyFont="1" applyFill="1" applyBorder="1" applyAlignment="1">
      <alignment horizontal="center"/>
    </xf>
    <xf numFmtId="43" fontId="2" fillId="4" borderId="26" xfId="1" applyFont="1" applyFill="1" applyBorder="1" applyAlignment="1"/>
    <xf numFmtId="43" fontId="2" fillId="4" borderId="26" xfId="1" applyFont="1" applyFill="1" applyBorder="1" applyAlignment="1">
      <alignment horizontal="center"/>
    </xf>
    <xf numFmtId="1" fontId="2" fillId="4" borderId="27" xfId="0" applyNumberFormat="1" applyFont="1" applyFill="1" applyBorder="1" applyAlignment="1">
      <alignment horizontal="right"/>
    </xf>
    <xf numFmtId="43" fontId="12" fillId="5" borderId="3" xfId="1" applyFont="1" applyFill="1" applyBorder="1" applyAlignment="1">
      <alignment wrapText="1"/>
    </xf>
    <xf numFmtId="0" fontId="6" fillId="5" borderId="7" xfId="0" applyFont="1" applyFill="1" applyBorder="1" applyAlignment="1">
      <alignment horizontal="left" vertical="top" wrapText="1"/>
    </xf>
    <xf numFmtId="1" fontId="6" fillId="5" borderId="3" xfId="0" applyNumberFormat="1" applyFont="1" applyFill="1" applyBorder="1" applyAlignment="1">
      <alignment horizontal="left" vertical="top"/>
    </xf>
    <xf numFmtId="0" fontId="7" fillId="5" borderId="3" xfId="0" applyFont="1" applyFill="1" applyBorder="1"/>
    <xf numFmtId="43" fontId="6" fillId="5" borderId="3" xfId="1" applyFont="1" applyFill="1" applyBorder="1" applyAlignment="1">
      <alignment horizontal="left" vertical="top"/>
    </xf>
    <xf numFmtId="43" fontId="6" fillId="5" borderId="3" xfId="1" applyFont="1" applyFill="1" applyBorder="1" applyAlignment="1">
      <alignment horizontal="right" vertical="top"/>
    </xf>
    <xf numFmtId="1" fontId="6" fillId="5" borderId="3" xfId="0" applyNumberFormat="1" applyFont="1" applyFill="1" applyBorder="1" applyAlignment="1">
      <alignment horizontal="right" vertical="top"/>
    </xf>
    <xf numFmtId="43" fontId="6" fillId="5" borderId="3" xfId="1" applyFont="1" applyFill="1" applyBorder="1" applyAlignment="1">
      <alignment horizontal="center" vertical="top"/>
    </xf>
    <xf numFmtId="43" fontId="6" fillId="5" borderId="3" xfId="1" applyFont="1" applyFill="1" applyBorder="1" applyAlignment="1">
      <alignment vertical="top"/>
    </xf>
    <xf numFmtId="43" fontId="2" fillId="5" borderId="2" xfId="1" applyFont="1" applyFill="1" applyBorder="1" applyAlignment="1">
      <alignment horizontal="right" vertical="top"/>
    </xf>
    <xf numFmtId="1" fontId="2" fillId="5" borderId="2" xfId="0" applyNumberFormat="1" applyFont="1" applyFill="1" applyBorder="1" applyAlignment="1">
      <alignment horizontal="right" vertical="top"/>
    </xf>
    <xf numFmtId="43" fontId="2" fillId="5" borderId="2" xfId="1" applyFont="1" applyFill="1" applyBorder="1" applyAlignment="1">
      <alignment vertical="top"/>
    </xf>
    <xf numFmtId="1" fontId="2" fillId="5" borderId="19" xfId="0" applyNumberFormat="1" applyFont="1" applyFill="1" applyBorder="1" applyAlignment="1">
      <alignment horizontal="right" vertical="top"/>
    </xf>
    <xf numFmtId="0" fontId="2" fillId="5" borderId="20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3" fillId="5" borderId="18" xfId="0" applyFont="1" applyFill="1" applyBorder="1" applyAlignment="1">
      <alignment horizontal="left" vertical="top"/>
    </xf>
    <xf numFmtId="43" fontId="2" fillId="5" borderId="7" xfId="1" applyFont="1" applyFill="1" applyBorder="1" applyAlignment="1">
      <alignment horizontal="left" vertical="top"/>
    </xf>
    <xf numFmtId="1" fontId="2" fillId="5" borderId="7" xfId="0" applyNumberFormat="1" applyFont="1" applyFill="1" applyBorder="1" applyAlignment="1">
      <alignment horizontal="right" vertical="top"/>
    </xf>
    <xf numFmtId="43" fontId="2" fillId="5" borderId="7" xfId="1" applyFont="1" applyFill="1" applyBorder="1" applyAlignment="1">
      <alignment horizontal="center" vertical="top"/>
    </xf>
    <xf numFmtId="43" fontId="2" fillId="5" borderId="7" xfId="1" applyFont="1" applyFill="1" applyBorder="1" applyAlignment="1">
      <alignment vertical="top"/>
    </xf>
    <xf numFmtId="1" fontId="2" fillId="5" borderId="17" xfId="0" applyNumberFormat="1" applyFont="1" applyFill="1" applyBorder="1" applyAlignment="1">
      <alignment horizontal="right" vertical="top"/>
    </xf>
    <xf numFmtId="0" fontId="2" fillId="5" borderId="22" xfId="0" applyFont="1" applyFill="1" applyBorder="1" applyAlignment="1">
      <alignment horizontal="center" vertical="top"/>
    </xf>
    <xf numFmtId="0" fontId="2" fillId="5" borderId="23" xfId="0" applyFont="1" applyFill="1" applyBorder="1" applyAlignment="1">
      <alignment horizontal="center" vertical="top"/>
    </xf>
    <xf numFmtId="43" fontId="2" fillId="5" borderId="23" xfId="0" applyNumberFormat="1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top"/>
    </xf>
    <xf numFmtId="43" fontId="6" fillId="5" borderId="5" xfId="1" applyFont="1" applyFill="1" applyBorder="1" applyAlignment="1">
      <alignment horizontal="right" vertical="top"/>
    </xf>
    <xf numFmtId="0" fontId="8" fillId="5" borderId="28" xfId="0" applyFont="1" applyFill="1" applyBorder="1"/>
    <xf numFmtId="43" fontId="2" fillId="5" borderId="3" xfId="1" applyFont="1" applyFill="1" applyBorder="1" applyAlignment="1">
      <alignment horizontal="left" vertical="top"/>
    </xf>
    <xf numFmtId="43" fontId="2" fillId="5" borderId="5" xfId="1" applyFont="1" applyFill="1" applyBorder="1" applyAlignment="1">
      <alignment horizontal="left" vertical="top"/>
    </xf>
    <xf numFmtId="43" fontId="2" fillId="5" borderId="2" xfId="1" applyFont="1" applyFill="1" applyBorder="1" applyAlignment="1">
      <alignment horizontal="center" vertical="top"/>
    </xf>
    <xf numFmtId="43" fontId="2" fillId="5" borderId="19" xfId="1" applyFont="1" applyFill="1" applyBorder="1" applyAlignment="1">
      <alignment horizontal="right" vertical="top"/>
    </xf>
    <xf numFmtId="0" fontId="3" fillId="5" borderId="16" xfId="0" applyFont="1" applyFill="1" applyBorder="1" applyAlignment="1">
      <alignment horizontal="left" vertical="top"/>
    </xf>
    <xf numFmtId="43" fontId="6" fillId="5" borderId="7" xfId="1" applyFont="1" applyFill="1" applyBorder="1" applyAlignment="1">
      <alignment horizontal="center" vertical="top"/>
    </xf>
    <xf numFmtId="43" fontId="2" fillId="5" borderId="7" xfId="0" applyNumberFormat="1" applyFont="1" applyFill="1" applyBorder="1" applyAlignment="1">
      <alignment horizontal="left" vertical="top"/>
    </xf>
    <xf numFmtId="0" fontId="2" fillId="5" borderId="17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left" vertical="top" wrapText="1"/>
    </xf>
    <xf numFmtId="0" fontId="2" fillId="5" borderId="14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5" borderId="3" xfId="0" applyFont="1" applyFill="1" applyBorder="1" applyAlignment="1">
      <alignment horizontal="center" vertical="top"/>
    </xf>
    <xf numFmtId="0" fontId="2" fillId="5" borderId="33" xfId="0" applyFont="1" applyFill="1" applyBorder="1" applyAlignment="1">
      <alignment horizontal="right" vertical="top"/>
    </xf>
    <xf numFmtId="0" fontId="2" fillId="5" borderId="34" xfId="0" applyFont="1" applyFill="1" applyBorder="1" applyAlignment="1">
      <alignment horizontal="right" vertical="top"/>
    </xf>
    <xf numFmtId="0" fontId="2" fillId="3" borderId="18" xfId="0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right" vertical="top"/>
    </xf>
    <xf numFmtId="0" fontId="2" fillId="5" borderId="2" xfId="0" applyFont="1" applyFill="1" applyBorder="1" applyAlignment="1">
      <alignment horizontal="right" vertical="top"/>
    </xf>
    <xf numFmtId="0" fontId="2" fillId="5" borderId="16" xfId="0" applyFont="1" applyFill="1" applyBorder="1" applyAlignment="1">
      <alignment horizontal="right" vertical="top"/>
    </xf>
    <xf numFmtId="0" fontId="2" fillId="5" borderId="7" xfId="0" applyFont="1" applyFill="1" applyBorder="1" applyAlignment="1">
      <alignment horizontal="right" vertical="top"/>
    </xf>
    <xf numFmtId="0" fontId="2" fillId="5" borderId="4" xfId="0" applyFont="1" applyFill="1" applyBorder="1" applyAlignment="1">
      <alignment horizontal="right" vertical="top"/>
    </xf>
    <xf numFmtId="0" fontId="2" fillId="5" borderId="46" xfId="0" applyFont="1" applyFill="1" applyBorder="1" applyAlignment="1">
      <alignment horizontal="center" vertical="top"/>
    </xf>
    <xf numFmtId="0" fontId="2" fillId="5" borderId="12" xfId="0" applyFont="1" applyFill="1" applyBorder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0" fontId="2" fillId="5" borderId="47" xfId="0" applyFont="1" applyFill="1" applyBorder="1" applyAlignment="1">
      <alignment horizontal="center" vertical="top"/>
    </xf>
    <xf numFmtId="0" fontId="2" fillId="5" borderId="22" xfId="0" applyFont="1" applyFill="1" applyBorder="1" applyAlignment="1">
      <alignment horizontal="center" vertical="top"/>
    </xf>
    <xf numFmtId="0" fontId="2" fillId="5" borderId="23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top"/>
    </xf>
    <xf numFmtId="0" fontId="2" fillId="5" borderId="35" xfId="0" applyFont="1" applyFill="1" applyBorder="1" applyAlignment="1">
      <alignment horizontal="center" vertical="top"/>
    </xf>
    <xf numFmtId="0" fontId="2" fillId="5" borderId="36" xfId="0" applyFont="1" applyFill="1" applyBorder="1" applyAlignment="1">
      <alignment horizontal="center" vertical="top"/>
    </xf>
    <xf numFmtId="0" fontId="2" fillId="5" borderId="37" xfId="0" applyFont="1" applyFill="1" applyBorder="1" applyAlignment="1">
      <alignment horizontal="center" vertical="top"/>
    </xf>
    <xf numFmtId="0" fontId="2" fillId="5" borderId="32" xfId="0" applyFont="1" applyFill="1" applyBorder="1" applyAlignment="1">
      <alignment horizontal="center" vertical="top"/>
    </xf>
    <xf numFmtId="0" fontId="2" fillId="5" borderId="38" xfId="0" applyFont="1" applyFill="1" applyBorder="1" applyAlignment="1">
      <alignment horizontal="center" vertical="top"/>
    </xf>
    <xf numFmtId="0" fontId="2" fillId="5" borderId="39" xfId="0" applyFont="1" applyFill="1" applyBorder="1" applyAlignment="1">
      <alignment horizontal="center" vertical="top"/>
    </xf>
    <xf numFmtId="0" fontId="2" fillId="5" borderId="40" xfId="0" applyFont="1" applyFill="1" applyBorder="1" applyAlignment="1">
      <alignment horizontal="center" vertical="top"/>
    </xf>
    <xf numFmtId="0" fontId="2" fillId="5" borderId="41" xfId="0" applyFont="1" applyFill="1" applyBorder="1" applyAlignment="1">
      <alignment horizontal="center" vertical="top"/>
    </xf>
    <xf numFmtId="0" fontId="2" fillId="5" borderId="42" xfId="0" applyFont="1" applyFill="1" applyBorder="1" applyAlignment="1">
      <alignment horizontal="center" vertical="top"/>
    </xf>
    <xf numFmtId="0" fontId="2" fillId="5" borderId="28" xfId="0" applyFont="1" applyFill="1" applyBorder="1" applyAlignment="1">
      <alignment horizontal="center" vertical="top"/>
    </xf>
    <xf numFmtId="0" fontId="2" fillId="5" borderId="29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57149</xdr:rowOff>
    </xdr:from>
    <xdr:to>
      <xdr:col>1</xdr:col>
      <xdr:colOff>857251</xdr:colOff>
      <xdr:row>3</xdr:row>
      <xdr:rowOff>172903</xdr:rowOff>
    </xdr:to>
    <xdr:pic>
      <xdr:nvPicPr>
        <xdr:cNvPr id="2" name="Picture 1" descr="stema_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1" y="57149"/>
          <a:ext cx="8572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822960</xdr:colOff>
          <xdr:row>0</xdr:row>
          <xdr:rowOff>7620</xdr:rowOff>
        </xdr:from>
        <xdr:to>
          <xdr:col>9</xdr:col>
          <xdr:colOff>990600</xdr:colOff>
          <xdr:row>3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4"/>
  <sheetViews>
    <sheetView tabSelected="1" topLeftCell="A20" zoomScale="95" zoomScaleNormal="95" workbookViewId="0">
      <selection activeCell="B46" sqref="B46"/>
    </sheetView>
  </sheetViews>
  <sheetFormatPr defaultRowHeight="14.4" x14ac:dyDescent="0.3"/>
  <cols>
    <col min="1" max="1" width="5.88671875" customWidth="1"/>
    <col min="2" max="2" width="78.109375" customWidth="1"/>
    <col min="3" max="3" width="16.109375" customWidth="1"/>
    <col min="4" max="4" width="17" customWidth="1"/>
    <col min="5" max="5" width="14" customWidth="1"/>
    <col min="6" max="6" width="19.88671875" customWidth="1"/>
    <col min="7" max="7" width="17.88671875" customWidth="1"/>
    <col min="8" max="8" width="15.5546875" customWidth="1"/>
    <col min="9" max="9" width="16.88671875" customWidth="1"/>
    <col min="10" max="10" width="10.88671875" customWidth="1"/>
    <col min="11" max="11" width="8.33203125" customWidth="1"/>
    <col min="12" max="12" width="14.5546875" bestFit="1" customWidth="1"/>
    <col min="13" max="13" width="35.33203125" customWidth="1"/>
    <col min="14" max="14" width="24.6640625" customWidth="1"/>
    <col min="15" max="15" width="13.5546875" bestFit="1" customWidth="1"/>
  </cols>
  <sheetData>
    <row r="1" spans="1:14" ht="15" customHeight="1" x14ac:dyDescent="0.25">
      <c r="A1" s="4"/>
      <c r="B1" s="154" t="s">
        <v>33</v>
      </c>
      <c r="C1" s="154"/>
      <c r="D1" s="154"/>
      <c r="E1" s="154"/>
      <c r="F1" s="154"/>
      <c r="G1" s="154"/>
      <c r="H1" s="154"/>
      <c r="I1" s="5"/>
      <c r="J1" s="5"/>
      <c r="K1" s="5"/>
    </row>
    <row r="2" spans="1:14" ht="15" customHeight="1" x14ac:dyDescent="0.25">
      <c r="A2" s="6"/>
      <c r="B2" s="155" t="s">
        <v>63</v>
      </c>
      <c r="C2" s="155"/>
      <c r="D2" s="155"/>
      <c r="E2" s="155"/>
      <c r="F2" s="155"/>
      <c r="G2" s="155"/>
      <c r="H2" s="155"/>
      <c r="I2" s="7"/>
      <c r="J2" s="7"/>
      <c r="K2" s="7"/>
    </row>
    <row r="3" spans="1:14" ht="15.75" x14ac:dyDescent="0.25">
      <c r="A3" s="6"/>
      <c r="B3" s="6"/>
      <c r="C3" s="6"/>
      <c r="D3" s="6"/>
      <c r="E3" s="6"/>
      <c r="F3" s="6"/>
      <c r="G3" s="6"/>
      <c r="H3" s="6"/>
      <c r="I3" s="8"/>
      <c r="J3" s="8"/>
      <c r="K3" s="8"/>
    </row>
    <row r="4" spans="1:14" ht="15.75" x14ac:dyDescent="0.25">
      <c r="A4" s="6"/>
      <c r="B4" s="6"/>
      <c r="C4" s="6"/>
      <c r="D4" s="6"/>
      <c r="E4" s="6"/>
      <c r="F4" s="6"/>
      <c r="G4" s="6"/>
      <c r="H4" s="6"/>
      <c r="I4" s="8"/>
      <c r="J4" s="8"/>
      <c r="K4" s="8"/>
    </row>
    <row r="5" spans="1:14" ht="15.75" x14ac:dyDescent="0.25">
      <c r="A5" s="6"/>
      <c r="B5" s="6"/>
      <c r="C5" s="6"/>
      <c r="D5" s="6"/>
      <c r="E5" s="6"/>
      <c r="F5" s="6"/>
      <c r="G5" s="6"/>
      <c r="H5" s="6"/>
      <c r="I5" s="8"/>
      <c r="J5" s="8"/>
      <c r="K5" s="8"/>
    </row>
    <row r="6" spans="1:14" ht="15.6" x14ac:dyDescent="0.3">
      <c r="A6" s="159"/>
      <c r="B6" s="159"/>
      <c r="C6" s="9" t="s">
        <v>0</v>
      </c>
      <c r="D6" s="9" t="s">
        <v>1</v>
      </c>
      <c r="E6" s="9" t="s">
        <v>2</v>
      </c>
      <c r="F6" s="9" t="s">
        <v>3</v>
      </c>
      <c r="G6" s="9" t="s">
        <v>24</v>
      </c>
      <c r="H6" s="9" t="s">
        <v>25</v>
      </c>
      <c r="I6" s="9" t="s">
        <v>4</v>
      </c>
      <c r="J6" s="9" t="s">
        <v>2</v>
      </c>
      <c r="K6" s="3"/>
    </row>
    <row r="7" spans="1:14" ht="15.6" x14ac:dyDescent="0.3">
      <c r="A7" s="9" t="s">
        <v>5</v>
      </c>
      <c r="B7" s="10" t="s">
        <v>6</v>
      </c>
      <c r="C7" s="11">
        <v>2024</v>
      </c>
      <c r="D7" s="11">
        <v>2024</v>
      </c>
      <c r="E7" s="9" t="s">
        <v>7</v>
      </c>
      <c r="F7" s="11">
        <v>2024</v>
      </c>
      <c r="G7" s="11">
        <v>2025</v>
      </c>
      <c r="H7" s="11">
        <v>2026</v>
      </c>
      <c r="I7" s="9" t="s">
        <v>62</v>
      </c>
      <c r="J7" s="9" t="s">
        <v>8</v>
      </c>
      <c r="K7" s="3"/>
    </row>
    <row r="8" spans="1:14" ht="15.6" x14ac:dyDescent="0.3">
      <c r="A8" s="151" t="s">
        <v>9</v>
      </c>
      <c r="B8" s="151"/>
      <c r="C8" s="151"/>
      <c r="D8" s="151"/>
      <c r="E8" s="151"/>
      <c r="F8" s="151"/>
      <c r="G8" s="151"/>
      <c r="H8" s="151"/>
      <c r="I8" s="151"/>
      <c r="J8" s="151"/>
      <c r="K8" s="3"/>
    </row>
    <row r="9" spans="1:14" ht="15.75" x14ac:dyDescent="0.25">
      <c r="A9" s="12"/>
      <c r="B9" s="151" t="s">
        <v>28</v>
      </c>
      <c r="C9" s="151"/>
      <c r="D9" s="151"/>
      <c r="E9" s="151"/>
      <c r="F9" s="151"/>
      <c r="G9" s="151"/>
      <c r="H9" s="151"/>
      <c r="I9" s="151"/>
      <c r="J9" s="151"/>
      <c r="K9" s="3"/>
      <c r="N9" s="1"/>
    </row>
    <row r="10" spans="1:14" ht="35.25" customHeight="1" x14ac:dyDescent="0.25">
      <c r="A10" s="50">
        <v>451</v>
      </c>
      <c r="B10" s="26" t="s">
        <v>39</v>
      </c>
      <c r="C10" s="22">
        <v>0</v>
      </c>
      <c r="D10" s="23">
        <v>50000</v>
      </c>
      <c r="E10" s="24">
        <v>0</v>
      </c>
      <c r="F10" s="22">
        <v>50000</v>
      </c>
      <c r="G10" s="25">
        <v>30000</v>
      </c>
      <c r="H10" s="25">
        <v>30000</v>
      </c>
      <c r="I10" s="22">
        <f t="shared" ref="I10:I12" si="0">F10+G10+H10</f>
        <v>110000</v>
      </c>
      <c r="J10" s="24">
        <v>0</v>
      </c>
      <c r="K10" s="3"/>
      <c r="N10" s="1"/>
    </row>
    <row r="11" spans="1:14" ht="15.6" x14ac:dyDescent="0.3">
      <c r="A11" s="50">
        <v>451</v>
      </c>
      <c r="B11" s="21" t="s">
        <v>40</v>
      </c>
      <c r="C11" s="23">
        <v>0</v>
      </c>
      <c r="D11" s="22">
        <v>5000</v>
      </c>
      <c r="E11" s="24">
        <v>0</v>
      </c>
      <c r="F11" s="22">
        <v>5000</v>
      </c>
      <c r="G11" s="25">
        <v>5000</v>
      </c>
      <c r="H11" s="25">
        <v>5000</v>
      </c>
      <c r="I11" s="22">
        <f t="shared" si="0"/>
        <v>15000</v>
      </c>
      <c r="J11" s="24">
        <v>0</v>
      </c>
      <c r="K11" s="3"/>
      <c r="N11" s="1"/>
    </row>
    <row r="12" spans="1:14" ht="15.75" x14ac:dyDescent="0.25">
      <c r="A12" s="50">
        <v>451</v>
      </c>
      <c r="B12" s="21" t="s">
        <v>41</v>
      </c>
      <c r="C12" s="22"/>
      <c r="D12" s="23">
        <v>15000</v>
      </c>
      <c r="E12" s="24">
        <v>0</v>
      </c>
      <c r="F12" s="22">
        <v>15000</v>
      </c>
      <c r="G12" s="25">
        <v>15000</v>
      </c>
      <c r="H12" s="25">
        <v>15000</v>
      </c>
      <c r="I12" s="22">
        <f t="shared" si="0"/>
        <v>45000</v>
      </c>
      <c r="J12" s="24">
        <v>0</v>
      </c>
      <c r="K12" s="3"/>
      <c r="N12" s="1"/>
    </row>
    <row r="13" spans="1:14" ht="15.6" x14ac:dyDescent="0.3">
      <c r="A13" s="114">
        <v>451</v>
      </c>
      <c r="B13" s="115" t="s">
        <v>92</v>
      </c>
      <c r="C13" s="116"/>
      <c r="D13" s="117">
        <v>20000</v>
      </c>
      <c r="E13" s="118"/>
      <c r="F13" s="116">
        <v>20000</v>
      </c>
      <c r="G13" s="119">
        <v>20000</v>
      </c>
      <c r="H13" s="119">
        <v>10000</v>
      </c>
      <c r="I13" s="116">
        <f>F13+G13+H13</f>
        <v>50000</v>
      </c>
      <c r="J13" s="118"/>
      <c r="K13" s="3"/>
      <c r="N13" s="1"/>
    </row>
    <row r="14" spans="1:14" ht="15.6" x14ac:dyDescent="0.3">
      <c r="A14" s="79"/>
      <c r="B14" s="77" t="s">
        <v>75</v>
      </c>
      <c r="C14" s="31">
        <f>SUM(C10:C13)</f>
        <v>0</v>
      </c>
      <c r="D14" s="31">
        <f>SUM(D10:D13)</f>
        <v>90000</v>
      </c>
      <c r="E14" s="32">
        <v>0</v>
      </c>
      <c r="F14" s="31">
        <f>SUM(F10:F13)</f>
        <v>90000</v>
      </c>
      <c r="G14" s="33">
        <f>SUM(G10:G13)</f>
        <v>70000</v>
      </c>
      <c r="H14" s="31">
        <f>SUM(H10:H13)</f>
        <v>60000</v>
      </c>
      <c r="I14" s="34">
        <f>F14+G14+H14</f>
        <v>220000</v>
      </c>
      <c r="J14" s="32">
        <v>0</v>
      </c>
      <c r="K14" s="3"/>
      <c r="N14" s="1"/>
    </row>
    <row r="15" spans="1:14" ht="15.75" x14ac:dyDescent="0.25">
      <c r="A15" s="35"/>
      <c r="B15" s="17"/>
      <c r="C15" s="18"/>
      <c r="D15" s="18"/>
      <c r="E15" s="19"/>
      <c r="F15" s="18"/>
      <c r="G15" s="36"/>
      <c r="H15" s="18"/>
      <c r="I15" s="37"/>
      <c r="J15" s="20"/>
      <c r="K15" s="3"/>
      <c r="N15" s="1"/>
    </row>
    <row r="16" spans="1:14" ht="15.75" x14ac:dyDescent="0.25">
      <c r="A16" s="156" t="s">
        <v>27</v>
      </c>
      <c r="B16" s="157"/>
      <c r="C16" s="157"/>
      <c r="D16" s="157"/>
      <c r="E16" s="157"/>
      <c r="F16" s="157"/>
      <c r="G16" s="157"/>
      <c r="H16" s="157"/>
      <c r="I16" s="157"/>
      <c r="J16" s="158"/>
      <c r="K16" s="3"/>
      <c r="N16" s="1"/>
    </row>
    <row r="17" spans="1:15" ht="15.75" x14ac:dyDescent="0.25">
      <c r="A17" s="49"/>
      <c r="B17" s="160" t="s">
        <v>29</v>
      </c>
      <c r="C17" s="160"/>
      <c r="D17" s="160"/>
      <c r="E17" s="160"/>
      <c r="F17" s="160"/>
      <c r="G17" s="160"/>
      <c r="H17" s="160"/>
      <c r="I17" s="160"/>
      <c r="J17" s="160"/>
      <c r="K17" s="3"/>
      <c r="L17" s="1"/>
      <c r="M17" s="2"/>
      <c r="N17" s="2"/>
      <c r="O17" s="2"/>
    </row>
    <row r="18" spans="1:15" ht="15.75" x14ac:dyDescent="0.25">
      <c r="A18" s="3"/>
      <c r="K18" s="3"/>
      <c r="M18" s="2"/>
      <c r="N18" s="2"/>
    </row>
    <row r="19" spans="1:15" ht="15.75" x14ac:dyDescent="0.25">
      <c r="A19" s="97">
        <v>451</v>
      </c>
      <c r="B19" s="104" t="s">
        <v>12</v>
      </c>
      <c r="C19" s="98">
        <f>F19-D19</f>
        <v>0</v>
      </c>
      <c r="D19" s="99">
        <v>25000</v>
      </c>
      <c r="E19" s="99">
        <v>0</v>
      </c>
      <c r="F19" s="98">
        <v>25000</v>
      </c>
      <c r="G19" s="100">
        <v>20000</v>
      </c>
      <c r="H19" s="98">
        <v>20000</v>
      </c>
      <c r="I19" s="98">
        <f>F19+G19+H19</f>
        <v>65000</v>
      </c>
      <c r="J19" s="102">
        <v>0</v>
      </c>
      <c r="K19" s="3"/>
      <c r="M19" s="1"/>
      <c r="N19" s="2"/>
    </row>
    <row r="20" spans="1:15" ht="15.6" x14ac:dyDescent="0.3">
      <c r="A20" s="105">
        <v>451</v>
      </c>
      <c r="B20" s="70" t="s">
        <v>36</v>
      </c>
      <c r="C20" s="98">
        <f t="shared" ref="C20:C58" si="1">F20-D20</f>
        <v>150000</v>
      </c>
      <c r="D20" s="52">
        <v>150000</v>
      </c>
      <c r="E20" s="52"/>
      <c r="F20" s="51">
        <v>300000</v>
      </c>
      <c r="G20" s="53">
        <v>400000</v>
      </c>
      <c r="H20" s="51">
        <v>200000</v>
      </c>
      <c r="I20" s="51">
        <f>SUM(F20+G20+H20)</f>
        <v>900000</v>
      </c>
      <c r="J20" s="54"/>
      <c r="K20" s="44"/>
      <c r="M20" s="2"/>
    </row>
    <row r="21" spans="1:15" ht="15" x14ac:dyDescent="0.3">
      <c r="A21" s="50">
        <v>451</v>
      </c>
      <c r="B21" s="70" t="s">
        <v>34</v>
      </c>
      <c r="C21" s="98">
        <f t="shared" si="1"/>
        <v>0</v>
      </c>
      <c r="D21" s="55">
        <v>5000</v>
      </c>
      <c r="E21" s="55"/>
      <c r="F21" s="51">
        <v>5000</v>
      </c>
      <c r="G21" s="53">
        <v>60000</v>
      </c>
      <c r="H21" s="51">
        <v>60000</v>
      </c>
      <c r="I21" s="51">
        <f>SUM(F21+G21+H21)</f>
        <v>125000</v>
      </c>
      <c r="J21" s="54"/>
    </row>
    <row r="22" spans="1:15" ht="30.6" x14ac:dyDescent="0.3">
      <c r="A22" s="50">
        <v>451</v>
      </c>
      <c r="B22" s="71" t="s">
        <v>85</v>
      </c>
      <c r="C22" s="98">
        <f t="shared" si="1"/>
        <v>150000</v>
      </c>
      <c r="D22" s="112">
        <v>100000</v>
      </c>
      <c r="E22" s="56"/>
      <c r="F22" s="57">
        <v>250000</v>
      </c>
      <c r="G22" s="53">
        <v>0</v>
      </c>
      <c r="H22" s="51">
        <v>0</v>
      </c>
      <c r="I22" s="51">
        <f>SUM(F22+G22+H22)</f>
        <v>250000</v>
      </c>
      <c r="J22" s="54"/>
    </row>
    <row r="23" spans="1:15" ht="15" x14ac:dyDescent="0.25">
      <c r="A23" s="50">
        <v>451</v>
      </c>
      <c r="B23" s="21" t="s">
        <v>43</v>
      </c>
      <c r="C23" s="98">
        <f t="shared" si="1"/>
        <v>400000</v>
      </c>
      <c r="D23" s="51">
        <v>0</v>
      </c>
      <c r="E23" s="52">
        <v>0</v>
      </c>
      <c r="F23" s="22">
        <v>400000</v>
      </c>
      <c r="G23" s="58">
        <v>300000</v>
      </c>
      <c r="H23" s="22">
        <v>300000</v>
      </c>
      <c r="I23" s="22">
        <f>F23+G23+H23</f>
        <v>1000000</v>
      </c>
      <c r="J23" s="24">
        <v>0</v>
      </c>
    </row>
    <row r="24" spans="1:15" ht="30" x14ac:dyDescent="0.25">
      <c r="A24" s="50">
        <v>451</v>
      </c>
      <c r="B24" s="26" t="s">
        <v>50</v>
      </c>
      <c r="C24" s="98">
        <f t="shared" si="1"/>
        <v>200000</v>
      </c>
      <c r="D24" s="22">
        <v>150000</v>
      </c>
      <c r="E24" s="23">
        <v>0</v>
      </c>
      <c r="F24" s="22">
        <v>350000</v>
      </c>
      <c r="G24" s="58">
        <v>330000</v>
      </c>
      <c r="H24" s="22">
        <v>330000</v>
      </c>
      <c r="I24" s="22">
        <f>F24+G24+H24</f>
        <v>1010000</v>
      </c>
      <c r="J24" s="24"/>
    </row>
    <row r="25" spans="1:15" ht="15" x14ac:dyDescent="0.25">
      <c r="A25" s="50">
        <v>451</v>
      </c>
      <c r="B25" s="21" t="s">
        <v>86</v>
      </c>
      <c r="C25" s="98">
        <f t="shared" si="1"/>
        <v>166117</v>
      </c>
      <c r="D25" s="22">
        <f>100000+583-16700</f>
        <v>83883</v>
      </c>
      <c r="E25" s="23"/>
      <c r="F25" s="22">
        <v>250000</v>
      </c>
      <c r="G25" s="58">
        <v>300000</v>
      </c>
      <c r="H25" s="22">
        <v>500000</v>
      </c>
      <c r="I25" s="22">
        <f>H25+G25+F25</f>
        <v>1050000</v>
      </c>
      <c r="J25" s="24"/>
    </row>
    <row r="26" spans="1:15" ht="15" x14ac:dyDescent="0.25">
      <c r="A26" s="50">
        <v>451</v>
      </c>
      <c r="B26" s="21" t="s">
        <v>51</v>
      </c>
      <c r="C26" s="98">
        <f t="shared" si="1"/>
        <v>700000</v>
      </c>
      <c r="D26" s="22"/>
      <c r="E26" s="23"/>
      <c r="F26" s="22">
        <v>700000</v>
      </c>
      <c r="G26" s="58">
        <v>400000</v>
      </c>
      <c r="H26" s="22"/>
      <c r="I26" s="22">
        <f>F26+G26+H26</f>
        <v>1100000</v>
      </c>
      <c r="J26" s="24"/>
    </row>
    <row r="27" spans="1:15" ht="15" x14ac:dyDescent="0.25">
      <c r="A27" s="50">
        <v>451</v>
      </c>
      <c r="B27" s="21" t="s">
        <v>42</v>
      </c>
      <c r="C27" s="98">
        <f t="shared" si="1"/>
        <v>100000</v>
      </c>
      <c r="D27" s="23"/>
      <c r="E27" s="23">
        <v>0</v>
      </c>
      <c r="F27" s="22">
        <v>100000</v>
      </c>
      <c r="G27" s="58">
        <v>170000</v>
      </c>
      <c r="H27" s="22">
        <v>279000</v>
      </c>
      <c r="I27" s="22">
        <f t="shared" ref="I27:I47" si="2">SUM(F27:H27)</f>
        <v>549000</v>
      </c>
      <c r="J27" s="24">
        <v>0</v>
      </c>
    </row>
    <row r="28" spans="1:15" ht="30" x14ac:dyDescent="0.25">
      <c r="A28" s="50">
        <v>451</v>
      </c>
      <c r="B28" s="26" t="s">
        <v>52</v>
      </c>
      <c r="C28" s="98">
        <f t="shared" si="1"/>
        <v>100000</v>
      </c>
      <c r="D28" s="23"/>
      <c r="E28" s="23">
        <v>0</v>
      </c>
      <c r="F28" s="22">
        <v>100000</v>
      </c>
      <c r="G28" s="58">
        <v>80000</v>
      </c>
      <c r="H28" s="22">
        <v>149000</v>
      </c>
      <c r="I28" s="22">
        <f t="shared" si="2"/>
        <v>329000</v>
      </c>
      <c r="J28" s="24">
        <v>0</v>
      </c>
    </row>
    <row r="29" spans="1:15" ht="15" x14ac:dyDescent="0.25">
      <c r="A29" s="50">
        <v>451</v>
      </c>
      <c r="B29" s="21" t="s">
        <v>53</v>
      </c>
      <c r="C29" s="98">
        <f t="shared" si="1"/>
        <v>560000</v>
      </c>
      <c r="D29" s="22"/>
      <c r="E29" s="23">
        <v>0</v>
      </c>
      <c r="F29" s="22">
        <v>560000</v>
      </c>
      <c r="G29" s="58">
        <v>700000</v>
      </c>
      <c r="H29" s="22">
        <v>703455</v>
      </c>
      <c r="I29" s="22">
        <f>F29+G29+H29</f>
        <v>1963455</v>
      </c>
      <c r="J29" s="24">
        <v>0</v>
      </c>
    </row>
    <row r="30" spans="1:15" ht="15" x14ac:dyDescent="0.25">
      <c r="A30" s="50">
        <v>451</v>
      </c>
      <c r="B30" s="21" t="s">
        <v>61</v>
      </c>
      <c r="C30" s="98">
        <f t="shared" si="1"/>
        <v>500000</v>
      </c>
      <c r="D30" s="23"/>
      <c r="E30" s="23">
        <v>0</v>
      </c>
      <c r="F30" s="22">
        <v>500000</v>
      </c>
      <c r="G30" s="58">
        <v>450000</v>
      </c>
      <c r="H30" s="68">
        <v>189000</v>
      </c>
      <c r="I30" s="68">
        <f t="shared" si="2"/>
        <v>1139000</v>
      </c>
      <c r="J30" s="69">
        <v>0</v>
      </c>
    </row>
    <row r="31" spans="1:15" ht="15" x14ac:dyDescent="0.25">
      <c r="A31" s="50">
        <v>451</v>
      </c>
      <c r="B31" s="72" t="s">
        <v>54</v>
      </c>
      <c r="C31" s="98">
        <f t="shared" si="1"/>
        <v>150000</v>
      </c>
      <c r="D31" s="23"/>
      <c r="E31" s="23">
        <v>0</v>
      </c>
      <c r="F31" s="22">
        <v>150000</v>
      </c>
      <c r="G31" s="58">
        <v>190000</v>
      </c>
      <c r="H31" s="23">
        <v>280000</v>
      </c>
      <c r="I31" s="22">
        <f t="shared" si="2"/>
        <v>620000</v>
      </c>
      <c r="J31" s="24">
        <v>0</v>
      </c>
    </row>
    <row r="32" spans="1:15" ht="15" x14ac:dyDescent="0.25">
      <c r="A32" s="50">
        <v>451</v>
      </c>
      <c r="B32" s="21" t="s">
        <v>55</v>
      </c>
      <c r="C32" s="98">
        <f t="shared" si="1"/>
        <v>80000</v>
      </c>
      <c r="D32" s="22"/>
      <c r="E32" s="23">
        <v>0</v>
      </c>
      <c r="F32" s="22">
        <v>80000</v>
      </c>
      <c r="G32" s="58">
        <v>159000</v>
      </c>
      <c r="H32" s="22">
        <v>100000</v>
      </c>
      <c r="I32" s="22">
        <f t="shared" si="2"/>
        <v>339000</v>
      </c>
      <c r="J32" s="24">
        <v>0</v>
      </c>
    </row>
    <row r="33" spans="1:10" ht="15" x14ac:dyDescent="0.25">
      <c r="A33" s="50">
        <v>451</v>
      </c>
      <c r="B33" s="72" t="s">
        <v>10</v>
      </c>
      <c r="C33" s="98">
        <f t="shared" si="1"/>
        <v>120000</v>
      </c>
      <c r="D33" s="23"/>
      <c r="E33" s="23">
        <v>0</v>
      </c>
      <c r="F33" s="22">
        <v>120000</v>
      </c>
      <c r="G33" s="58">
        <v>180000</v>
      </c>
      <c r="H33" s="22">
        <v>100000</v>
      </c>
      <c r="I33" s="22">
        <f t="shared" si="2"/>
        <v>400000</v>
      </c>
      <c r="J33" s="24">
        <v>0</v>
      </c>
    </row>
    <row r="34" spans="1:10" ht="15" x14ac:dyDescent="0.3">
      <c r="A34" s="50">
        <v>451</v>
      </c>
      <c r="B34" s="72" t="s">
        <v>44</v>
      </c>
      <c r="C34" s="98">
        <f t="shared" si="1"/>
        <v>80000</v>
      </c>
      <c r="D34" s="23"/>
      <c r="E34" s="23">
        <v>0</v>
      </c>
      <c r="F34" s="22">
        <v>80000</v>
      </c>
      <c r="G34" s="58">
        <v>159000</v>
      </c>
      <c r="H34" s="22">
        <v>100000</v>
      </c>
      <c r="I34" s="22">
        <f t="shared" si="2"/>
        <v>339000</v>
      </c>
      <c r="J34" s="24">
        <v>0</v>
      </c>
    </row>
    <row r="35" spans="1:10" ht="15" x14ac:dyDescent="0.25">
      <c r="A35" s="50">
        <v>451</v>
      </c>
      <c r="B35" s="21" t="s">
        <v>56</v>
      </c>
      <c r="C35" s="98">
        <f t="shared" si="1"/>
        <v>120000</v>
      </c>
      <c r="D35" s="23"/>
      <c r="E35" s="23">
        <v>0</v>
      </c>
      <c r="F35" s="22">
        <v>120000</v>
      </c>
      <c r="G35" s="58">
        <v>170000</v>
      </c>
      <c r="H35" s="22">
        <f>180000+32545</f>
        <v>212545</v>
      </c>
      <c r="I35" s="22">
        <f t="shared" si="2"/>
        <v>502545</v>
      </c>
      <c r="J35" s="24">
        <v>0</v>
      </c>
    </row>
    <row r="36" spans="1:10" ht="15" x14ac:dyDescent="0.3">
      <c r="A36" s="50">
        <v>451</v>
      </c>
      <c r="B36" s="21" t="s">
        <v>48</v>
      </c>
      <c r="C36" s="98">
        <f t="shared" si="1"/>
        <v>80000</v>
      </c>
      <c r="D36" s="22"/>
      <c r="E36" s="23">
        <v>0</v>
      </c>
      <c r="F36" s="22">
        <v>80000</v>
      </c>
      <c r="G36" s="58">
        <v>150000</v>
      </c>
      <c r="H36" s="68">
        <v>150000</v>
      </c>
      <c r="I36" s="68">
        <f t="shared" si="2"/>
        <v>380000</v>
      </c>
      <c r="J36" s="69">
        <v>0</v>
      </c>
    </row>
    <row r="37" spans="1:10" ht="15" x14ac:dyDescent="0.3">
      <c r="A37" s="50">
        <v>451</v>
      </c>
      <c r="B37" s="21" t="s">
        <v>45</v>
      </c>
      <c r="C37" s="98">
        <f t="shared" si="1"/>
        <v>80000</v>
      </c>
      <c r="D37" s="22"/>
      <c r="E37" s="23">
        <v>0</v>
      </c>
      <c r="F37" s="22">
        <v>80000</v>
      </c>
      <c r="G37" s="58">
        <v>100000</v>
      </c>
      <c r="H37" s="23">
        <v>140000</v>
      </c>
      <c r="I37" s="22">
        <f t="shared" si="2"/>
        <v>320000</v>
      </c>
      <c r="J37" s="24">
        <v>0</v>
      </c>
    </row>
    <row r="38" spans="1:10" ht="15" x14ac:dyDescent="0.25">
      <c r="A38" s="50">
        <v>451</v>
      </c>
      <c r="B38" s="21" t="s">
        <v>57</v>
      </c>
      <c r="C38" s="98">
        <f t="shared" si="1"/>
        <v>80000</v>
      </c>
      <c r="D38" s="23"/>
      <c r="E38" s="23">
        <v>0</v>
      </c>
      <c r="F38" s="22">
        <v>80000</v>
      </c>
      <c r="G38" s="58">
        <v>100000</v>
      </c>
      <c r="H38" s="22">
        <v>150000</v>
      </c>
      <c r="I38" s="22">
        <f t="shared" si="2"/>
        <v>330000</v>
      </c>
      <c r="J38" s="24">
        <v>0</v>
      </c>
    </row>
    <row r="39" spans="1:10" ht="15" x14ac:dyDescent="0.25">
      <c r="A39" s="50">
        <v>451</v>
      </c>
      <c r="B39" s="21" t="s">
        <v>11</v>
      </c>
      <c r="C39" s="98">
        <f t="shared" si="1"/>
        <v>80000</v>
      </c>
      <c r="D39" s="22"/>
      <c r="E39" s="23">
        <v>0</v>
      </c>
      <c r="F39" s="22">
        <v>80000</v>
      </c>
      <c r="G39" s="58">
        <v>100000</v>
      </c>
      <c r="H39" s="22">
        <v>140000</v>
      </c>
      <c r="I39" s="22">
        <f t="shared" si="2"/>
        <v>320000</v>
      </c>
      <c r="J39" s="24">
        <v>0</v>
      </c>
    </row>
    <row r="40" spans="1:10" ht="15" x14ac:dyDescent="0.25">
      <c r="A40" s="50">
        <v>451</v>
      </c>
      <c r="B40" s="21" t="s">
        <v>58</v>
      </c>
      <c r="C40" s="98">
        <f t="shared" si="1"/>
        <v>100000</v>
      </c>
      <c r="D40" s="23"/>
      <c r="E40" s="23">
        <v>0</v>
      </c>
      <c r="F40" s="22">
        <v>100000</v>
      </c>
      <c r="G40" s="58">
        <v>100000</v>
      </c>
      <c r="H40" s="23">
        <v>140000</v>
      </c>
      <c r="I40" s="22">
        <f t="shared" si="2"/>
        <v>340000</v>
      </c>
      <c r="J40" s="24">
        <v>0</v>
      </c>
    </row>
    <row r="41" spans="1:10" ht="15" x14ac:dyDescent="0.25">
      <c r="A41" s="50">
        <v>451</v>
      </c>
      <c r="B41" s="21" t="s">
        <v>49</v>
      </c>
      <c r="C41" s="98">
        <f t="shared" si="1"/>
        <v>80000</v>
      </c>
      <c r="D41" s="23"/>
      <c r="E41" s="23">
        <v>0</v>
      </c>
      <c r="F41" s="22">
        <v>80000</v>
      </c>
      <c r="G41" s="58">
        <v>118795</v>
      </c>
      <c r="H41" s="68">
        <v>150000</v>
      </c>
      <c r="I41" s="68">
        <f t="shared" si="2"/>
        <v>348795</v>
      </c>
      <c r="J41" s="69">
        <v>0</v>
      </c>
    </row>
    <row r="42" spans="1:10" ht="15" x14ac:dyDescent="0.25">
      <c r="A42" s="50">
        <v>451</v>
      </c>
      <c r="B42" s="21" t="s">
        <v>47</v>
      </c>
      <c r="C42" s="98">
        <f t="shared" si="1"/>
        <v>100000</v>
      </c>
      <c r="D42" s="22"/>
      <c r="E42" s="23">
        <v>0</v>
      </c>
      <c r="F42" s="22">
        <v>100000</v>
      </c>
      <c r="G42" s="58">
        <v>120000</v>
      </c>
      <c r="H42" s="68">
        <v>140000</v>
      </c>
      <c r="I42" s="68">
        <f t="shared" si="2"/>
        <v>360000</v>
      </c>
      <c r="J42" s="69">
        <v>0</v>
      </c>
    </row>
    <row r="43" spans="1:10" ht="15" x14ac:dyDescent="0.25">
      <c r="A43" s="50">
        <v>451</v>
      </c>
      <c r="B43" s="21" t="s">
        <v>46</v>
      </c>
      <c r="C43" s="98">
        <f t="shared" si="1"/>
        <v>80000</v>
      </c>
      <c r="D43" s="23"/>
      <c r="E43" s="23">
        <v>0</v>
      </c>
      <c r="F43" s="22">
        <v>80000</v>
      </c>
      <c r="G43" s="58">
        <v>120000</v>
      </c>
      <c r="H43" s="68">
        <v>219000</v>
      </c>
      <c r="I43" s="68">
        <f t="shared" si="2"/>
        <v>419000</v>
      </c>
      <c r="J43" s="69">
        <v>0</v>
      </c>
    </row>
    <row r="44" spans="1:10" ht="15" x14ac:dyDescent="0.25">
      <c r="A44" s="50">
        <v>451</v>
      </c>
      <c r="B44" s="21" t="s">
        <v>59</v>
      </c>
      <c r="C44" s="98">
        <f t="shared" si="1"/>
        <v>200000</v>
      </c>
      <c r="D44" s="23"/>
      <c r="E44" s="23">
        <v>0</v>
      </c>
      <c r="F44" s="22">
        <v>200000</v>
      </c>
      <c r="G44" s="58">
        <v>341055</v>
      </c>
      <c r="H44" s="23">
        <v>500000</v>
      </c>
      <c r="I44" s="22">
        <f t="shared" si="2"/>
        <v>1041055</v>
      </c>
      <c r="J44" s="24">
        <v>0</v>
      </c>
    </row>
    <row r="45" spans="1:10" ht="15" x14ac:dyDescent="0.3">
      <c r="A45" s="50">
        <v>451</v>
      </c>
      <c r="B45" s="21" t="s">
        <v>23</v>
      </c>
      <c r="C45" s="98">
        <f t="shared" si="1"/>
        <v>30000</v>
      </c>
      <c r="D45" s="23"/>
      <c r="E45" s="23">
        <v>0</v>
      </c>
      <c r="F45" s="22">
        <v>30000</v>
      </c>
      <c r="G45" s="58">
        <v>79395</v>
      </c>
      <c r="H45" s="22">
        <v>119000</v>
      </c>
      <c r="I45" s="22">
        <f t="shared" si="2"/>
        <v>228395</v>
      </c>
      <c r="J45" s="24">
        <v>0</v>
      </c>
    </row>
    <row r="46" spans="1:10" ht="30" x14ac:dyDescent="0.25">
      <c r="A46" s="50">
        <v>451</v>
      </c>
      <c r="B46" s="26" t="s">
        <v>60</v>
      </c>
      <c r="C46" s="98">
        <f t="shared" si="1"/>
        <v>25000</v>
      </c>
      <c r="D46" s="23"/>
      <c r="E46" s="23">
        <v>0</v>
      </c>
      <c r="F46" s="22">
        <v>25000</v>
      </c>
      <c r="G46" s="58">
        <v>80000</v>
      </c>
      <c r="H46" s="25">
        <v>119000</v>
      </c>
      <c r="I46" s="22">
        <f t="shared" si="2"/>
        <v>224000</v>
      </c>
      <c r="J46" s="24">
        <v>0</v>
      </c>
    </row>
    <row r="47" spans="1:10" ht="15" x14ac:dyDescent="0.3">
      <c r="A47" s="50">
        <v>451</v>
      </c>
      <c r="B47" s="21" t="s">
        <v>87</v>
      </c>
      <c r="C47" s="98">
        <f t="shared" si="1"/>
        <v>53656</v>
      </c>
      <c r="D47" s="23"/>
      <c r="E47" s="23">
        <v>0</v>
      </c>
      <c r="F47" s="22">
        <v>53656</v>
      </c>
      <c r="G47" s="58">
        <v>467769</v>
      </c>
      <c r="H47" s="25">
        <v>700000</v>
      </c>
      <c r="I47" s="22">
        <f t="shared" si="2"/>
        <v>1221425</v>
      </c>
      <c r="J47" s="24">
        <v>0</v>
      </c>
    </row>
    <row r="48" spans="1:10" ht="15" x14ac:dyDescent="0.25">
      <c r="A48" s="94">
        <v>451</v>
      </c>
      <c r="B48" s="21" t="s">
        <v>35</v>
      </c>
      <c r="C48" s="98">
        <f t="shared" si="1"/>
        <v>50000</v>
      </c>
      <c r="D48" s="27"/>
      <c r="E48" s="27"/>
      <c r="F48" s="29">
        <v>50000</v>
      </c>
      <c r="G48" s="95"/>
      <c r="H48" s="30"/>
      <c r="I48" s="29">
        <f t="shared" ref="I48:I54" si="3">SUM(F48:H48)</f>
        <v>50000</v>
      </c>
      <c r="J48" s="28"/>
    </row>
    <row r="49" spans="1:14" ht="15" x14ac:dyDescent="0.25">
      <c r="A49" s="94">
        <v>451</v>
      </c>
      <c r="B49" s="21" t="s">
        <v>65</v>
      </c>
      <c r="C49" s="98">
        <f t="shared" si="1"/>
        <v>30000</v>
      </c>
      <c r="D49" s="27"/>
      <c r="E49" s="27"/>
      <c r="F49" s="29">
        <v>30000</v>
      </c>
      <c r="G49" s="95"/>
      <c r="H49" s="30"/>
      <c r="I49" s="29">
        <f t="shared" si="3"/>
        <v>30000</v>
      </c>
      <c r="J49" s="28"/>
    </row>
    <row r="50" spans="1:14" ht="30" x14ac:dyDescent="0.25">
      <c r="A50" s="94">
        <v>451</v>
      </c>
      <c r="B50" s="103" t="s">
        <v>68</v>
      </c>
      <c r="C50" s="98">
        <f t="shared" si="1"/>
        <v>230000</v>
      </c>
      <c r="D50" s="27"/>
      <c r="E50" s="27"/>
      <c r="F50" s="29">
        <v>230000</v>
      </c>
      <c r="G50" s="95">
        <v>230000</v>
      </c>
      <c r="H50" s="30">
        <v>200000</v>
      </c>
      <c r="I50" s="29">
        <f t="shared" si="3"/>
        <v>660000</v>
      </c>
      <c r="J50" s="28"/>
    </row>
    <row r="51" spans="1:14" ht="15.75" x14ac:dyDescent="0.25">
      <c r="A51" s="94">
        <v>451</v>
      </c>
      <c r="B51" s="76" t="s">
        <v>71</v>
      </c>
      <c r="C51" s="98">
        <f t="shared" si="1"/>
        <v>100000</v>
      </c>
      <c r="D51" s="27"/>
      <c r="E51" s="27"/>
      <c r="F51" s="29">
        <v>100000</v>
      </c>
      <c r="G51" s="95">
        <v>100000</v>
      </c>
      <c r="H51" s="30">
        <v>100000</v>
      </c>
      <c r="I51" s="29">
        <f t="shared" si="3"/>
        <v>300000</v>
      </c>
      <c r="J51" s="28"/>
    </row>
    <row r="52" spans="1:14" ht="15" x14ac:dyDescent="0.25">
      <c r="A52" s="94">
        <v>451</v>
      </c>
      <c r="B52" s="83" t="s">
        <v>70</v>
      </c>
      <c r="C52" s="98">
        <f t="shared" si="1"/>
        <v>190000</v>
      </c>
      <c r="D52" s="27"/>
      <c r="E52" s="27"/>
      <c r="F52" s="29">
        <v>190000</v>
      </c>
      <c r="G52" s="95">
        <v>200000</v>
      </c>
      <c r="H52" s="30">
        <v>200000</v>
      </c>
      <c r="I52" s="29">
        <f t="shared" si="3"/>
        <v>590000</v>
      </c>
      <c r="J52" s="28"/>
    </row>
    <row r="53" spans="1:14" ht="15" x14ac:dyDescent="0.25">
      <c r="A53" s="94">
        <v>451</v>
      </c>
      <c r="B53" s="83" t="s">
        <v>79</v>
      </c>
      <c r="C53" s="98">
        <f t="shared" si="1"/>
        <v>40000</v>
      </c>
      <c r="D53" s="27"/>
      <c r="E53" s="27"/>
      <c r="F53" s="29">
        <v>40000</v>
      </c>
      <c r="G53" s="95">
        <v>40000</v>
      </c>
      <c r="H53" s="30">
        <v>40000</v>
      </c>
      <c r="I53" s="29">
        <f t="shared" si="3"/>
        <v>120000</v>
      </c>
      <c r="J53" s="28"/>
    </row>
    <row r="54" spans="1:14" ht="15" x14ac:dyDescent="0.25">
      <c r="A54" s="94">
        <v>451</v>
      </c>
      <c r="B54" s="83" t="s">
        <v>80</v>
      </c>
      <c r="C54" s="98">
        <f t="shared" si="1"/>
        <v>50000</v>
      </c>
      <c r="D54" s="27"/>
      <c r="E54" s="27"/>
      <c r="F54" s="29">
        <v>50000</v>
      </c>
      <c r="G54" s="95">
        <v>30000</v>
      </c>
      <c r="H54" s="30">
        <v>30000</v>
      </c>
      <c r="I54" s="29">
        <f t="shared" si="3"/>
        <v>110000</v>
      </c>
      <c r="J54" s="28"/>
    </row>
    <row r="55" spans="1:14" ht="15" x14ac:dyDescent="0.25">
      <c r="A55" s="94">
        <v>451</v>
      </c>
      <c r="B55" s="26" t="s">
        <v>81</v>
      </c>
      <c r="C55" s="98">
        <f t="shared" si="1"/>
        <v>30000</v>
      </c>
      <c r="D55" s="27"/>
      <c r="E55" s="27"/>
      <c r="F55" s="29">
        <v>30000</v>
      </c>
      <c r="G55" s="95"/>
      <c r="H55" s="30"/>
      <c r="I55" s="29"/>
      <c r="J55" s="28"/>
    </row>
    <row r="56" spans="1:14" ht="15" x14ac:dyDescent="0.3">
      <c r="A56" s="94">
        <v>451</v>
      </c>
      <c r="B56" s="96" t="s">
        <v>88</v>
      </c>
      <c r="C56" s="98">
        <f t="shared" si="1"/>
        <v>25000</v>
      </c>
      <c r="D56" s="27"/>
      <c r="E56" s="27"/>
      <c r="F56" s="29">
        <v>25000</v>
      </c>
      <c r="G56" s="95">
        <v>213017.5</v>
      </c>
      <c r="H56" s="30">
        <v>100000</v>
      </c>
      <c r="I56" s="29">
        <f>SUM(F56:H56)</f>
        <v>338017.5</v>
      </c>
      <c r="J56" s="28"/>
    </row>
    <row r="57" spans="1:14" ht="15" x14ac:dyDescent="0.3">
      <c r="A57" s="94">
        <v>451</v>
      </c>
      <c r="B57" s="83" t="s">
        <v>84</v>
      </c>
      <c r="C57" s="98">
        <f t="shared" si="1"/>
        <v>15000</v>
      </c>
      <c r="D57" s="27"/>
      <c r="E57" s="27"/>
      <c r="F57" s="29">
        <v>15000</v>
      </c>
      <c r="G57" s="95">
        <v>15000</v>
      </c>
      <c r="H57" s="30">
        <v>150000</v>
      </c>
      <c r="I57" s="29">
        <f>SUM(F57:H57)</f>
        <v>180000</v>
      </c>
      <c r="J57" s="28"/>
    </row>
    <row r="58" spans="1:14" ht="15" x14ac:dyDescent="0.3">
      <c r="A58" s="97">
        <v>451</v>
      </c>
      <c r="B58" s="104" t="s">
        <v>90</v>
      </c>
      <c r="C58" s="98">
        <f t="shared" si="1"/>
        <v>43000</v>
      </c>
      <c r="D58" s="99"/>
      <c r="E58" s="99"/>
      <c r="F58" s="98">
        <v>43000</v>
      </c>
      <c r="G58" s="100">
        <v>43000</v>
      </c>
      <c r="H58" s="101">
        <v>36591.599999999999</v>
      </c>
      <c r="I58" s="98">
        <f>SUM(F58:H58)</f>
        <v>122591.6</v>
      </c>
      <c r="J58" s="102"/>
    </row>
    <row r="59" spans="1:14" ht="15.6" x14ac:dyDescent="0.3">
      <c r="A59" s="74"/>
      <c r="B59" s="93"/>
      <c r="C59" s="22">
        <v>0</v>
      </c>
      <c r="D59" s="93"/>
      <c r="E59" s="93"/>
      <c r="F59" s="93"/>
      <c r="G59" s="93"/>
      <c r="H59" s="93"/>
      <c r="I59" s="93"/>
      <c r="J59" s="93"/>
    </row>
    <row r="60" spans="1:14" ht="15.6" x14ac:dyDescent="0.3">
      <c r="A60" s="161" t="s">
        <v>74</v>
      </c>
      <c r="B60" s="162"/>
      <c r="C60" s="78">
        <f>C19+C20+C21+C22+C23+C24+C25+C26+C27+C28+C29+C30+C31+C32+C33+C34+C35+C36+C37+C38+C39+C40+C41+C42+C43+C44+C45+C46+C47+C48+C49+C50+C51+C52+C53+C54+C55+C56+C57+C58</f>
        <v>5367773</v>
      </c>
      <c r="D60" s="59">
        <f>SUM(D19:D59)</f>
        <v>513883</v>
      </c>
      <c r="E60" s="60"/>
      <c r="F60" s="59">
        <f>SUM(F19:F58)</f>
        <v>5881656</v>
      </c>
      <c r="G60" s="61">
        <f>SUM(G18:G59)</f>
        <v>6816031.5</v>
      </c>
      <c r="H60" s="62">
        <f>SUM(H18:H58)</f>
        <v>7046591.5999999996</v>
      </c>
      <c r="I60" s="59">
        <f>F60+G60+H60</f>
        <v>19744279.100000001</v>
      </c>
      <c r="J60" s="60">
        <v>0</v>
      </c>
    </row>
    <row r="61" spans="1:14" ht="15.6" x14ac:dyDescent="0.3">
      <c r="A61" s="152"/>
      <c r="B61" s="153"/>
      <c r="C61" s="63">
        <f>SUM(C60)</f>
        <v>5367773</v>
      </c>
      <c r="D61" s="63">
        <f>SUM(D60)</f>
        <v>513883</v>
      </c>
      <c r="E61" s="64"/>
      <c r="F61" s="63">
        <f>SUM(F60)</f>
        <v>5881656</v>
      </c>
      <c r="G61" s="65">
        <f>SUM(G60)</f>
        <v>6816031.5</v>
      </c>
      <c r="H61" s="66">
        <f>SUM(H60)</f>
        <v>7046591.5999999996</v>
      </c>
      <c r="I61" s="63">
        <f>SUM(I60)</f>
        <v>19744279.100000001</v>
      </c>
      <c r="J61" s="67">
        <v>0</v>
      </c>
    </row>
    <row r="62" spans="1:14" ht="15.6" x14ac:dyDescent="0.3">
      <c r="A62" s="179" t="s">
        <v>13</v>
      </c>
      <c r="B62" s="180"/>
      <c r="C62" s="180"/>
      <c r="D62" s="180"/>
      <c r="E62" s="180"/>
      <c r="F62" s="180"/>
      <c r="G62" s="180"/>
      <c r="H62" s="180"/>
      <c r="I62" s="180"/>
      <c r="J62" s="181"/>
      <c r="M62" s="2"/>
    </row>
    <row r="63" spans="1:14" ht="15.6" x14ac:dyDescent="0.3">
      <c r="A63" s="182" t="s">
        <v>30</v>
      </c>
      <c r="B63" s="183"/>
      <c r="C63" s="183"/>
      <c r="D63" s="183"/>
      <c r="E63" s="183"/>
      <c r="F63" s="183"/>
      <c r="G63" s="183"/>
      <c r="H63" s="183"/>
      <c r="I63" s="183"/>
      <c r="J63" s="184"/>
      <c r="K63" s="3"/>
      <c r="L63" s="39"/>
      <c r="N63" s="2"/>
    </row>
    <row r="64" spans="1:14" ht="15.6" x14ac:dyDescent="0.3">
      <c r="A64" s="114">
        <v>620</v>
      </c>
      <c r="B64" s="89" t="s">
        <v>64</v>
      </c>
      <c r="C64" s="116"/>
      <c r="D64" s="117">
        <v>5000</v>
      </c>
      <c r="E64" s="117">
        <v>0</v>
      </c>
      <c r="F64" s="116">
        <v>5000</v>
      </c>
      <c r="G64" s="120">
        <v>5000</v>
      </c>
      <c r="H64" s="116">
        <v>5000</v>
      </c>
      <c r="I64" s="116">
        <f>SUM(F64:H64)</f>
        <v>15000</v>
      </c>
      <c r="J64" s="118">
        <v>0</v>
      </c>
      <c r="K64" s="3"/>
      <c r="L64" s="39"/>
      <c r="M64" s="1"/>
    </row>
    <row r="65" spans="1:14" ht="15.6" x14ac:dyDescent="0.3">
      <c r="A65" s="80">
        <v>620</v>
      </c>
      <c r="B65" s="21" t="s">
        <v>91</v>
      </c>
      <c r="C65" s="22"/>
      <c r="D65" s="23">
        <v>10000</v>
      </c>
      <c r="E65" s="23">
        <v>0</v>
      </c>
      <c r="F65" s="22">
        <v>10000</v>
      </c>
      <c r="G65" s="58">
        <v>10000</v>
      </c>
      <c r="H65" s="22">
        <v>10000</v>
      </c>
      <c r="I65" s="22">
        <f t="shared" ref="I65" si="4">SUM(F65:H65)</f>
        <v>30000</v>
      </c>
      <c r="J65" s="73">
        <v>0</v>
      </c>
      <c r="K65" s="3"/>
      <c r="L65" s="3"/>
      <c r="M65" s="1"/>
    </row>
    <row r="66" spans="1:14" ht="15.6" x14ac:dyDescent="0.3">
      <c r="A66" s="167" t="s">
        <v>14</v>
      </c>
      <c r="B66" s="168"/>
      <c r="C66" s="78"/>
      <c r="D66" s="121">
        <f>SUM(D64:D65)</f>
        <v>15000</v>
      </c>
      <c r="E66" s="122"/>
      <c r="F66" s="78">
        <f>SUM(F64:F65)</f>
        <v>15000</v>
      </c>
      <c r="G66" s="123">
        <f>SUM(G64:G65)</f>
        <v>15000</v>
      </c>
      <c r="H66" s="78">
        <f>SUM(H64:H65)</f>
        <v>15000</v>
      </c>
      <c r="I66" s="78">
        <f>SUM(I64:I65)</f>
        <v>45000</v>
      </c>
      <c r="J66" s="124">
        <v>0</v>
      </c>
      <c r="K66" s="3"/>
      <c r="L66" s="3"/>
      <c r="M66" s="1"/>
    </row>
    <row r="67" spans="1:14" ht="15.75" customHeight="1" x14ac:dyDescent="0.3">
      <c r="A67" s="125"/>
      <c r="B67" s="126"/>
      <c r="C67" s="126"/>
      <c r="D67" s="126"/>
      <c r="E67" s="126"/>
      <c r="F67" s="126"/>
      <c r="G67" s="126"/>
      <c r="H67" s="126"/>
      <c r="I67" s="126"/>
      <c r="J67" s="127"/>
      <c r="K67" s="3"/>
      <c r="L67" s="3"/>
      <c r="M67" s="1"/>
    </row>
    <row r="68" spans="1:14" ht="15.75" customHeight="1" x14ac:dyDescent="0.3">
      <c r="A68" s="128" t="s">
        <v>15</v>
      </c>
      <c r="B68" s="129"/>
      <c r="C68" s="129"/>
      <c r="D68" s="129"/>
      <c r="E68" s="129"/>
      <c r="F68" s="129"/>
      <c r="G68" s="129"/>
      <c r="H68" s="129"/>
      <c r="I68" s="129"/>
      <c r="J68" s="130"/>
      <c r="K68" s="3"/>
      <c r="L68" s="3"/>
    </row>
    <row r="69" spans="1:14" ht="15.75" customHeight="1" x14ac:dyDescent="0.3">
      <c r="A69" s="131"/>
      <c r="B69" s="129" t="s">
        <v>31</v>
      </c>
      <c r="C69" s="129"/>
      <c r="D69" s="129"/>
      <c r="E69" s="129"/>
      <c r="F69" s="129"/>
      <c r="G69" s="129"/>
      <c r="H69" s="129"/>
      <c r="I69" s="129"/>
      <c r="J69" s="130"/>
      <c r="K69" s="3"/>
      <c r="L69" s="3"/>
    </row>
    <row r="70" spans="1:14" ht="15.6" x14ac:dyDescent="0.3">
      <c r="A70" s="80">
        <v>721</v>
      </c>
      <c r="B70" s="21" t="s">
        <v>21</v>
      </c>
      <c r="C70" s="23"/>
      <c r="D70" s="23">
        <v>30822</v>
      </c>
      <c r="E70" s="23"/>
      <c r="F70" s="25">
        <v>30822</v>
      </c>
      <c r="G70" s="58">
        <v>294133.5</v>
      </c>
      <c r="H70" s="22">
        <v>355991.4</v>
      </c>
      <c r="I70" s="81">
        <f>SUM(F70:H70)</f>
        <v>680946.9</v>
      </c>
      <c r="J70" s="73"/>
      <c r="K70" s="3"/>
      <c r="L70" s="3"/>
    </row>
    <row r="71" spans="1:14" ht="15.6" x14ac:dyDescent="0.3">
      <c r="A71" s="82">
        <v>721</v>
      </c>
      <c r="B71" s="83" t="s">
        <v>66</v>
      </c>
      <c r="C71" s="84"/>
      <c r="D71" s="29">
        <v>20000</v>
      </c>
      <c r="E71" s="84"/>
      <c r="F71" s="27">
        <v>20000</v>
      </c>
      <c r="G71" s="85">
        <v>0</v>
      </c>
      <c r="H71" s="85">
        <v>0</v>
      </c>
      <c r="I71" s="86">
        <f t="shared" ref="I71" si="5">SUM(F71:H71)</f>
        <v>20000</v>
      </c>
      <c r="J71" s="87"/>
      <c r="K71" s="3"/>
      <c r="L71" s="3"/>
    </row>
    <row r="72" spans="1:14" ht="15.6" x14ac:dyDescent="0.3">
      <c r="A72" s="88">
        <v>721</v>
      </c>
      <c r="B72" s="89" t="s">
        <v>67</v>
      </c>
      <c r="C72" s="90"/>
      <c r="D72" s="91">
        <v>40000</v>
      </c>
      <c r="E72" s="90"/>
      <c r="F72" s="91">
        <v>40000</v>
      </c>
      <c r="G72" s="90"/>
      <c r="H72" s="90"/>
      <c r="I72" s="92">
        <f>SUM(F72:H72)</f>
        <v>40000</v>
      </c>
      <c r="J72" s="90"/>
      <c r="K72" s="3"/>
      <c r="L72" s="3"/>
    </row>
    <row r="73" spans="1:14" ht="15.6" x14ac:dyDescent="0.3">
      <c r="A73" s="88">
        <v>721</v>
      </c>
      <c r="B73" s="89" t="s">
        <v>69</v>
      </c>
      <c r="C73" s="90"/>
      <c r="D73" s="91">
        <v>60000</v>
      </c>
      <c r="E73" s="90"/>
      <c r="F73" s="91">
        <v>60000</v>
      </c>
      <c r="G73" s="91"/>
      <c r="H73" s="91"/>
      <c r="I73" s="92"/>
      <c r="J73" s="90"/>
      <c r="K73" s="3"/>
      <c r="L73" s="3"/>
      <c r="N73" s="2"/>
    </row>
    <row r="74" spans="1:14" ht="15.6" x14ac:dyDescent="0.3">
      <c r="A74" s="169" t="s">
        <v>16</v>
      </c>
      <c r="B74" s="170"/>
      <c r="C74" s="132"/>
      <c r="D74" s="132">
        <f>SUM(D70:D73)</f>
        <v>150822</v>
      </c>
      <c r="E74" s="133"/>
      <c r="F74" s="134">
        <f>SUM(F70:F73)</f>
        <v>150822</v>
      </c>
      <c r="G74" s="135">
        <f>SUM(G70:G72)</f>
        <v>294133.5</v>
      </c>
      <c r="H74" s="132">
        <f>SUM(H70:H72)</f>
        <v>355991.4</v>
      </c>
      <c r="I74" s="132">
        <f>SUM(F74:H74)</f>
        <v>800946.9</v>
      </c>
      <c r="J74" s="136">
        <v>0</v>
      </c>
      <c r="K74" s="74"/>
      <c r="L74" s="3"/>
      <c r="N74" s="2"/>
    </row>
    <row r="75" spans="1:14" ht="15.6" x14ac:dyDescent="0.3">
      <c r="A75" s="137"/>
      <c r="B75" s="138"/>
      <c r="C75" s="138"/>
      <c r="D75" s="138"/>
      <c r="E75" s="138"/>
      <c r="F75" s="138"/>
      <c r="G75" s="139"/>
      <c r="H75" s="138"/>
      <c r="I75" s="138"/>
      <c r="J75" s="140"/>
      <c r="K75" s="74"/>
      <c r="L75" s="3"/>
      <c r="M75" s="2"/>
      <c r="N75" s="2"/>
    </row>
    <row r="76" spans="1:14" ht="15.75" customHeight="1" x14ac:dyDescent="0.3">
      <c r="A76" s="185" t="s">
        <v>17</v>
      </c>
      <c r="B76" s="186"/>
      <c r="C76" s="186"/>
      <c r="D76" s="186"/>
      <c r="E76" s="186"/>
      <c r="F76" s="186"/>
      <c r="G76" s="186"/>
      <c r="H76" s="186"/>
      <c r="I76" s="186"/>
      <c r="J76" s="187"/>
      <c r="K76" s="74"/>
      <c r="L76" s="3"/>
    </row>
    <row r="77" spans="1:14" ht="15.6" x14ac:dyDescent="0.3">
      <c r="A77" s="188" t="s">
        <v>32</v>
      </c>
      <c r="B77" s="174"/>
      <c r="C77" s="174"/>
      <c r="D77" s="174"/>
      <c r="E77" s="174"/>
      <c r="F77" s="174"/>
      <c r="G77" s="174"/>
      <c r="H77" s="174"/>
      <c r="I77" s="174"/>
      <c r="J77" s="189"/>
      <c r="K77" s="74"/>
      <c r="L77" s="3"/>
      <c r="N77" s="2"/>
    </row>
    <row r="78" spans="1:14" ht="15.6" x14ac:dyDescent="0.3">
      <c r="A78" s="80">
        <v>820</v>
      </c>
      <c r="B78" s="76" t="s">
        <v>72</v>
      </c>
      <c r="C78" s="117"/>
      <c r="D78" s="141">
        <v>20000</v>
      </c>
      <c r="E78" s="23"/>
      <c r="F78" s="25">
        <v>20000</v>
      </c>
      <c r="G78" s="58">
        <v>20000</v>
      </c>
      <c r="H78" s="22">
        <v>20000</v>
      </c>
      <c r="I78" s="78">
        <f>F78+G78+H78</f>
        <v>60000</v>
      </c>
      <c r="J78" s="73"/>
      <c r="K78" s="93"/>
    </row>
    <row r="79" spans="1:14" ht="15.6" x14ac:dyDescent="0.3">
      <c r="A79" s="80">
        <v>820</v>
      </c>
      <c r="B79" s="142" t="s">
        <v>73</v>
      </c>
      <c r="C79" s="116"/>
      <c r="D79" s="141">
        <v>5000</v>
      </c>
      <c r="E79" s="23">
        <v>0</v>
      </c>
      <c r="F79" s="25">
        <v>5000</v>
      </c>
      <c r="G79" s="58">
        <v>5000</v>
      </c>
      <c r="H79" s="22">
        <v>4000</v>
      </c>
      <c r="I79" s="78">
        <f>SUM(F79:H79)</f>
        <v>14000</v>
      </c>
      <c r="J79" s="73">
        <v>0</v>
      </c>
      <c r="K79" s="93"/>
    </row>
    <row r="80" spans="1:14" ht="15.6" x14ac:dyDescent="0.3">
      <c r="A80" s="167" t="s">
        <v>18</v>
      </c>
      <c r="B80" s="171"/>
      <c r="C80" s="143"/>
      <c r="D80" s="144">
        <f>SUM(D78:D79)</f>
        <v>25000</v>
      </c>
      <c r="E80" s="121">
        <v>0</v>
      </c>
      <c r="F80" s="145">
        <f>SUM(F78:F79)</f>
        <v>25000</v>
      </c>
      <c r="G80" s="123">
        <f>SUM(G78:G79)</f>
        <v>25000</v>
      </c>
      <c r="H80" s="78">
        <f>SUM(H78:H79)</f>
        <v>24000</v>
      </c>
      <c r="I80" s="78">
        <f>F80+G80+H80</f>
        <v>74000</v>
      </c>
      <c r="J80" s="146">
        <v>0</v>
      </c>
      <c r="K80" s="93"/>
    </row>
    <row r="81" spans="1:14" ht="15.6" x14ac:dyDescent="0.3">
      <c r="A81" s="172" t="s">
        <v>26</v>
      </c>
      <c r="B81" s="173"/>
      <c r="C81" s="174"/>
      <c r="D81" s="173"/>
      <c r="E81" s="173"/>
      <c r="F81" s="173"/>
      <c r="G81" s="173"/>
      <c r="H81" s="173"/>
      <c r="I81" s="173"/>
      <c r="J81" s="175"/>
      <c r="K81" s="3"/>
      <c r="L81" s="3"/>
    </row>
    <row r="82" spans="1:14" ht="15.6" x14ac:dyDescent="0.3">
      <c r="A82" s="185" t="s">
        <v>19</v>
      </c>
      <c r="B82" s="186"/>
      <c r="C82" s="186"/>
      <c r="D82" s="186"/>
      <c r="E82" s="186"/>
      <c r="F82" s="186"/>
      <c r="G82" s="186"/>
      <c r="H82" s="186"/>
      <c r="I82" s="186"/>
      <c r="J82" s="187"/>
      <c r="K82" s="3"/>
      <c r="L82" s="3"/>
    </row>
    <row r="83" spans="1:14" ht="15.6" x14ac:dyDescent="0.3">
      <c r="A83" s="176" t="s">
        <v>76</v>
      </c>
      <c r="B83" s="177"/>
      <c r="C83" s="177"/>
      <c r="D83" s="177"/>
      <c r="E83" s="177"/>
      <c r="F83" s="177"/>
      <c r="G83" s="177"/>
      <c r="H83" s="177"/>
      <c r="I83" s="177"/>
      <c r="J83" s="178"/>
      <c r="K83" s="3"/>
      <c r="L83" s="3"/>
      <c r="M83" s="2"/>
    </row>
    <row r="84" spans="1:14" ht="15.6" x14ac:dyDescent="0.3">
      <c r="A84" s="147">
        <v>980</v>
      </c>
      <c r="B84" s="113" t="s">
        <v>77</v>
      </c>
      <c r="C84" s="52"/>
      <c r="D84" s="52">
        <v>60000</v>
      </c>
      <c r="E84" s="52"/>
      <c r="F84" s="148">
        <v>60000</v>
      </c>
      <c r="G84" s="148">
        <v>60000</v>
      </c>
      <c r="H84" s="52">
        <v>10000</v>
      </c>
      <c r="I84" s="149">
        <f t="shared" ref="I84:I86" si="6">F84+G84+H84</f>
        <v>130000</v>
      </c>
      <c r="J84" s="150"/>
      <c r="K84" s="3"/>
      <c r="L84" s="3"/>
    </row>
    <row r="85" spans="1:14" ht="15.6" x14ac:dyDescent="0.3">
      <c r="A85" s="80">
        <v>980</v>
      </c>
      <c r="B85" s="26" t="s">
        <v>78</v>
      </c>
      <c r="C85" s="23"/>
      <c r="D85" s="22">
        <v>40000</v>
      </c>
      <c r="E85" s="23">
        <v>0</v>
      </c>
      <c r="F85" s="25">
        <v>40000</v>
      </c>
      <c r="G85" s="25">
        <v>0</v>
      </c>
      <c r="H85" s="23">
        <v>0</v>
      </c>
      <c r="I85" s="78">
        <f t="shared" si="6"/>
        <v>40000</v>
      </c>
      <c r="J85" s="73">
        <v>0</v>
      </c>
      <c r="K85" s="3"/>
      <c r="L85" s="3"/>
      <c r="M85" s="1"/>
    </row>
    <row r="86" spans="1:14" ht="15.6" x14ac:dyDescent="0.3">
      <c r="A86" s="45">
        <v>980</v>
      </c>
      <c r="B86" s="26" t="s">
        <v>82</v>
      </c>
      <c r="C86" s="23"/>
      <c r="D86" s="22">
        <v>40000</v>
      </c>
      <c r="E86" s="23"/>
      <c r="F86" s="25">
        <v>40000</v>
      </c>
      <c r="G86" s="25">
        <v>40000</v>
      </c>
      <c r="H86" s="23">
        <v>0</v>
      </c>
      <c r="I86" s="78">
        <f t="shared" si="6"/>
        <v>80000</v>
      </c>
      <c r="J86" s="73"/>
      <c r="K86" s="3"/>
      <c r="L86" s="3"/>
      <c r="M86" s="2"/>
    </row>
    <row r="87" spans="1:14" ht="15.6" x14ac:dyDescent="0.3">
      <c r="A87" s="45">
        <v>980</v>
      </c>
      <c r="B87" s="26" t="s">
        <v>83</v>
      </c>
      <c r="C87" s="13"/>
      <c r="D87" s="13">
        <v>70000</v>
      </c>
      <c r="E87" s="13">
        <v>0</v>
      </c>
      <c r="F87" s="38">
        <v>70000</v>
      </c>
      <c r="G87" s="38">
        <v>70000</v>
      </c>
      <c r="H87" s="13">
        <v>70000</v>
      </c>
      <c r="I87" s="75">
        <f t="shared" ref="I87:I90" si="7">F87+G87+H87</f>
        <v>210000</v>
      </c>
      <c r="J87" s="46">
        <v>0</v>
      </c>
      <c r="K87" s="3"/>
      <c r="L87" s="3"/>
      <c r="M87" s="2"/>
    </row>
    <row r="88" spans="1:14" ht="15.6" x14ac:dyDescent="0.3">
      <c r="A88" s="47"/>
      <c r="B88" s="43"/>
      <c r="C88" s="14"/>
      <c r="D88" s="14">
        <f>SUM(D84:D87)</f>
        <v>210000</v>
      </c>
      <c r="E88" s="15">
        <v>0</v>
      </c>
      <c r="F88" s="16"/>
      <c r="G88" s="16"/>
      <c r="H88" s="16"/>
      <c r="I88" s="14">
        <f t="shared" si="7"/>
        <v>0</v>
      </c>
      <c r="J88" s="48">
        <v>0</v>
      </c>
      <c r="K88" s="3"/>
      <c r="L88" s="3"/>
      <c r="M88" s="2"/>
    </row>
    <row r="89" spans="1:14" ht="15.6" x14ac:dyDescent="0.3">
      <c r="A89" s="163" t="s">
        <v>20</v>
      </c>
      <c r="B89" s="164"/>
      <c r="C89" s="14"/>
      <c r="D89" s="14">
        <f>D88</f>
        <v>210000</v>
      </c>
      <c r="E89" s="14"/>
      <c r="F89" s="16">
        <f>SUM(F84:F88)</f>
        <v>210000</v>
      </c>
      <c r="G89" s="16">
        <f>SUM(G84:G88)</f>
        <v>170000</v>
      </c>
      <c r="H89" s="16">
        <f>SUM(H84:H87)</f>
        <v>80000</v>
      </c>
      <c r="I89" s="14">
        <f t="shared" si="7"/>
        <v>460000</v>
      </c>
      <c r="J89" s="48">
        <v>0</v>
      </c>
      <c r="K89" s="3"/>
    </row>
    <row r="90" spans="1:14" ht="34.5" customHeight="1" x14ac:dyDescent="0.3">
      <c r="A90" s="165" t="s">
        <v>4</v>
      </c>
      <c r="B90" s="166"/>
      <c r="C90" s="106">
        <f>C89+C80+C74+C61+C14</f>
        <v>5367773</v>
      </c>
      <c r="D90" s="106">
        <f>D89+D80+D74+D66+D60+D14</f>
        <v>1004705</v>
      </c>
      <c r="E90" s="107"/>
      <c r="F90" s="108">
        <f>F89+F80+F74+F66+F61+F14</f>
        <v>6372478</v>
      </c>
      <c r="G90" s="109">
        <f>SUM(G89+G80+G74+G66+G61+G14)</f>
        <v>7390165</v>
      </c>
      <c r="H90" s="110">
        <f>SUM(H89+H80++H74+H66+H61+H14)</f>
        <v>7581583</v>
      </c>
      <c r="I90" s="110">
        <f t="shared" si="7"/>
        <v>21344226</v>
      </c>
      <c r="J90" s="111">
        <v>0</v>
      </c>
      <c r="K90" s="3"/>
      <c r="M90" s="1"/>
    </row>
    <row r="91" spans="1:14" ht="15.6" x14ac:dyDescent="0.3">
      <c r="A91" s="3"/>
      <c r="B91" s="3"/>
      <c r="C91" s="3"/>
      <c r="D91" s="39"/>
      <c r="E91" s="3"/>
      <c r="F91" s="40"/>
      <c r="G91" s="41"/>
      <c r="H91" s="41"/>
      <c r="I91" s="39"/>
      <c r="J91" s="3"/>
      <c r="K91" s="3"/>
      <c r="L91" s="3"/>
      <c r="M91" s="2"/>
    </row>
    <row r="92" spans="1:14" ht="15.6" x14ac:dyDescent="0.3">
      <c r="A92" s="3"/>
      <c r="B92" s="3"/>
      <c r="C92" s="3"/>
      <c r="D92" s="40"/>
      <c r="E92" s="3"/>
      <c r="F92" s="39"/>
      <c r="G92" s="39"/>
      <c r="H92" s="39"/>
      <c r="I92" s="3"/>
      <c r="J92" s="39"/>
      <c r="K92" s="3"/>
      <c r="L92" s="3"/>
      <c r="M92" s="1"/>
      <c r="N92" s="1"/>
    </row>
    <row r="93" spans="1:14" ht="15.6" x14ac:dyDescent="0.3">
      <c r="A93" s="3"/>
      <c r="B93" s="40"/>
      <c r="C93" s="3"/>
      <c r="D93" s="40"/>
      <c r="E93" s="3"/>
      <c r="F93" s="3"/>
      <c r="G93" s="3"/>
      <c r="H93" s="3"/>
      <c r="I93" s="39"/>
      <c r="J93" s="39"/>
      <c r="K93" s="3"/>
      <c r="L93" s="3"/>
      <c r="M93" s="2"/>
    </row>
    <row r="94" spans="1:14" ht="15.6" x14ac:dyDescent="0.3">
      <c r="A94" s="3"/>
      <c r="B94" s="40" t="s">
        <v>89</v>
      </c>
      <c r="C94" s="3"/>
      <c r="D94" s="3"/>
      <c r="E94" s="39"/>
      <c r="F94" s="40"/>
      <c r="G94" s="3"/>
      <c r="H94" s="42" t="s">
        <v>37</v>
      </c>
      <c r="I94" s="3"/>
      <c r="J94" s="3"/>
      <c r="K94" s="3"/>
      <c r="L94" s="3"/>
      <c r="M94" s="2"/>
      <c r="N94" s="1"/>
    </row>
    <row r="95" spans="1:14" ht="15.6" x14ac:dyDescent="0.3">
      <c r="A95" s="3"/>
      <c r="B95" s="40"/>
      <c r="C95" s="3"/>
      <c r="D95" s="40"/>
      <c r="E95" s="3"/>
      <c r="F95" s="39"/>
      <c r="G95" s="3"/>
      <c r="H95" s="42" t="s">
        <v>38</v>
      </c>
      <c r="I95" s="3"/>
      <c r="J95" s="3"/>
      <c r="K95" s="3"/>
      <c r="L95" s="3"/>
      <c r="N95" s="2"/>
    </row>
    <row r="96" spans="1:14" ht="15.6" x14ac:dyDescent="0.3">
      <c r="A96" s="3"/>
      <c r="B96" s="39"/>
      <c r="C96" s="3"/>
      <c r="D96" s="3"/>
      <c r="E96" s="3"/>
      <c r="F96" s="39"/>
      <c r="G96" s="3"/>
      <c r="H96" s="3" t="s">
        <v>22</v>
      </c>
      <c r="I96" s="3"/>
      <c r="J96" s="3"/>
      <c r="K96" s="74"/>
      <c r="L96" s="3"/>
      <c r="M96" s="2"/>
      <c r="N96" s="2">
        <f>N94-N95</f>
        <v>0</v>
      </c>
    </row>
    <row r="97" spans="1:15" ht="15.6" x14ac:dyDescent="0.3">
      <c r="A97" s="3"/>
      <c r="B97" s="39"/>
      <c r="C97" s="3"/>
      <c r="D97" s="3"/>
      <c r="E97" s="3"/>
      <c r="F97" s="3"/>
      <c r="G97" s="3"/>
      <c r="H97" s="3"/>
      <c r="I97" s="3"/>
      <c r="J97" s="3"/>
      <c r="K97" s="74"/>
    </row>
    <row r="98" spans="1:15" ht="15.6" x14ac:dyDescent="0.3">
      <c r="D98" s="1"/>
      <c r="K98" s="74"/>
      <c r="M98" s="1"/>
    </row>
    <row r="99" spans="1:15" ht="15.6" x14ac:dyDescent="0.3">
      <c r="K99" s="3"/>
      <c r="M99" s="1"/>
    </row>
    <row r="100" spans="1:15" ht="15.6" x14ac:dyDescent="0.3">
      <c r="D100" s="2"/>
      <c r="K100" s="3"/>
    </row>
    <row r="101" spans="1:15" ht="15.6" x14ac:dyDescent="0.3">
      <c r="K101" s="3"/>
    </row>
    <row r="102" spans="1:15" ht="15.6" x14ac:dyDescent="0.3">
      <c r="K102" s="3"/>
    </row>
    <row r="103" spans="1:15" ht="15.6" x14ac:dyDescent="0.3">
      <c r="K103" s="3"/>
      <c r="O103" s="2"/>
    </row>
    <row r="104" spans="1:15" ht="15.6" x14ac:dyDescent="0.3">
      <c r="K104" s="3"/>
      <c r="M104" s="2">
        <f>SUM(M91-M90)</f>
        <v>0</v>
      </c>
    </row>
    <row r="105" spans="1:15" ht="15.6" x14ac:dyDescent="0.3">
      <c r="K105" s="3"/>
      <c r="M105" s="2"/>
      <c r="N105" s="2"/>
    </row>
    <row r="106" spans="1:15" ht="15.6" x14ac:dyDescent="0.3">
      <c r="K106" s="3"/>
      <c r="M106" s="2"/>
    </row>
    <row r="107" spans="1:15" ht="15.6" x14ac:dyDescent="0.3">
      <c r="K107" s="3"/>
    </row>
    <row r="108" spans="1:15" ht="15.6" x14ac:dyDescent="0.3">
      <c r="K108" s="3"/>
      <c r="L108" s="2"/>
      <c r="M108" s="1"/>
    </row>
    <row r="109" spans="1:15" ht="15.6" x14ac:dyDescent="0.3">
      <c r="K109" s="3"/>
    </row>
    <row r="110" spans="1:15" ht="15.6" x14ac:dyDescent="0.3">
      <c r="K110" s="3"/>
      <c r="M110" s="2"/>
    </row>
    <row r="111" spans="1:15" ht="15.6" x14ac:dyDescent="0.3">
      <c r="K111" s="3"/>
      <c r="M111" s="2"/>
    </row>
    <row r="112" spans="1:15" ht="15.6" x14ac:dyDescent="0.3">
      <c r="K112" s="3"/>
    </row>
    <row r="113" spans="11:11" ht="15.6" x14ac:dyDescent="0.3">
      <c r="K113" s="3"/>
    </row>
    <row r="114" spans="11:11" ht="15.6" x14ac:dyDescent="0.3">
      <c r="K114" s="3"/>
    </row>
  </sheetData>
  <mergeCells count="21">
    <mergeCell ref="A62:J62"/>
    <mergeCell ref="A63:J63"/>
    <mergeCell ref="A76:J76"/>
    <mergeCell ref="A77:J77"/>
    <mergeCell ref="A82:J82"/>
    <mergeCell ref="A89:B89"/>
    <mergeCell ref="A90:B90"/>
    <mergeCell ref="A66:B66"/>
    <mergeCell ref="A74:B74"/>
    <mergeCell ref="A80:B80"/>
    <mergeCell ref="A81:J81"/>
    <mergeCell ref="A83:J83"/>
    <mergeCell ref="B9:J9"/>
    <mergeCell ref="A61:B61"/>
    <mergeCell ref="B1:H1"/>
    <mergeCell ref="B2:H2"/>
    <mergeCell ref="A16:J16"/>
    <mergeCell ref="A6:B6"/>
    <mergeCell ref="A8:J8"/>
    <mergeCell ref="B17:J17"/>
    <mergeCell ref="A60:B60"/>
  </mergeCells>
  <pageMargins left="0.25" right="0.25" top="0.75" bottom="0.75" header="0.3" footer="0.3"/>
  <pageSetup scale="60" orientation="landscape" r:id="rId1"/>
  <colBreaks count="1" manualBreakCount="1">
    <brk id="10" max="1048575" man="1"/>
  </colBreaks>
  <ignoredErrors>
    <ignoredError sqref="I25:I26" formula="1"/>
    <ignoredError sqref="I27:I47" formula="1" formulaRange="1"/>
  </ignoredError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8</xdr:col>
                <xdr:colOff>822960</xdr:colOff>
                <xdr:row>0</xdr:row>
                <xdr:rowOff>7620</xdr:rowOff>
              </from>
              <to>
                <xdr:col>9</xdr:col>
                <xdr:colOff>990600</xdr:colOff>
                <xdr:row>3</xdr:row>
                <xdr:rowOff>152400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PC-SYSTEMS</cp:lastModifiedBy>
  <cp:lastPrinted>2023-06-10T07:12:53Z</cp:lastPrinted>
  <dcterms:created xsi:type="dcterms:W3CDTF">2019-01-09T10:06:26Z</dcterms:created>
  <dcterms:modified xsi:type="dcterms:W3CDTF">2023-06-16T20:45:14Z</dcterms:modified>
</cp:coreProperties>
</file>